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hared\TMcDermid\2026 Embedded Tasks\Q2 2026\Toro DS Snow\"/>
    </mc:Choice>
  </mc:AlternateContent>
  <xr:revisionPtr revIDLastSave="0" documentId="13_ncr:1_{2259C941-AD5F-4B3E-ACA4-1812BF289D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2025" sheetId="2" r:id="rId1"/>
  </sheets>
  <definedNames>
    <definedName name="_xlnm._FilterDatabase" localSheetId="0" hidden="1">'S2025'!$A$22:$N$74</definedName>
    <definedName name="_xlnm.Print_Area" localSheetId="0">'S2025'!$A$1:$N$73</definedName>
    <definedName name="_xlnm.Print_Titles" localSheetId="0">'S2025'!$26:$26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2" l="1"/>
  <c r="J1" i="2"/>
  <c r="J56" i="2"/>
  <c r="J57" i="2"/>
  <c r="J58" i="2"/>
  <c r="J59" i="2"/>
  <c r="J60" i="2"/>
  <c r="J61" i="2"/>
  <c r="J62" i="2"/>
  <c r="J64" i="2"/>
  <c r="J65" i="2"/>
  <c r="J66" i="2"/>
  <c r="J68" i="2"/>
  <c r="J69" i="2"/>
  <c r="J70" i="2"/>
  <c r="J43" i="2"/>
  <c r="J42" i="2"/>
  <c r="J39" i="2"/>
  <c r="J40" i="2"/>
  <c r="J38" i="2"/>
  <c r="J29" i="2"/>
  <c r="J30" i="2"/>
  <c r="J31" i="2"/>
  <c r="J32" i="2"/>
  <c r="J33" i="2"/>
  <c r="J34" i="2"/>
  <c r="J35" i="2"/>
  <c r="J36" i="2"/>
  <c r="L7" i="2"/>
  <c r="L6" i="2"/>
  <c r="L5" i="2"/>
  <c r="H28" i="2"/>
  <c r="H68" i="2"/>
  <c r="H29" i="2"/>
  <c r="G38" i="2"/>
  <c r="J52" i="2"/>
  <c r="J53" i="2"/>
  <c r="J54" i="2"/>
  <c r="L54" i="2"/>
  <c r="L53" i="2"/>
  <c r="L52" i="2"/>
  <c r="G64" i="2"/>
  <c r="G73" i="2"/>
  <c r="G56" i="2"/>
  <c r="G72" i="2"/>
  <c r="G58" i="2"/>
  <c r="G69" i="2"/>
  <c r="G61" i="2"/>
  <c r="G68" i="2"/>
  <c r="G32" i="2"/>
  <c r="G36" i="2"/>
  <c r="G30" i="2"/>
  <c r="G52" i="2" l="1"/>
  <c r="H52" i="2"/>
  <c r="K52" i="2"/>
  <c r="N52" i="2" s="1"/>
  <c r="H53" i="2"/>
  <c r="G53" i="2"/>
  <c r="K53" i="2"/>
  <c r="N53" i="2" s="1"/>
  <c r="K54" i="2"/>
  <c r="N54" i="2" s="1"/>
  <c r="H54" i="2"/>
  <c r="G54" i="2"/>
  <c r="G42" i="2" l="1"/>
  <c r="H43" i="2"/>
  <c r="J55" i="2"/>
  <c r="H73" i="2" l="1"/>
  <c r="H72" i="2"/>
  <c r="H66" i="2"/>
  <c r="H65" i="2"/>
  <c r="H70" i="2"/>
  <c r="H64" i="2"/>
  <c r="H69" i="2"/>
  <c r="H61" i="2"/>
  <c r="H60" i="2"/>
  <c r="H59" i="2"/>
  <c r="H62" i="2"/>
  <c r="H56" i="2"/>
  <c r="H57" i="2"/>
  <c r="H58" i="2"/>
  <c r="H42" i="2"/>
  <c r="H40" i="2"/>
  <c r="H39" i="2" l="1"/>
  <c r="H38" i="2"/>
  <c r="H45" i="2"/>
  <c r="H46" i="2"/>
  <c r="H47" i="2"/>
  <c r="H48" i="2"/>
  <c r="H49" i="2"/>
  <c r="H50" i="2"/>
  <c r="H51" i="2"/>
  <c r="J73" i="2" l="1"/>
  <c r="J72" i="2"/>
  <c r="K73" i="2"/>
  <c r="K66" i="2"/>
  <c r="K65" i="2"/>
  <c r="K64" i="2"/>
  <c r="K68" i="2"/>
  <c r="K69" i="2"/>
  <c r="K70" i="2"/>
  <c r="K59" i="2"/>
  <c r="K61" i="2"/>
  <c r="K62" i="2"/>
  <c r="K56" i="2"/>
  <c r="K57" i="2"/>
  <c r="K58" i="2"/>
  <c r="K45" i="2"/>
  <c r="K46" i="2"/>
  <c r="K47" i="2"/>
  <c r="K40" i="2"/>
  <c r="K42" i="2"/>
  <c r="K34" i="2"/>
  <c r="K48" i="2"/>
  <c r="K49" i="2"/>
  <c r="K50" i="2"/>
  <c r="K51" i="2"/>
  <c r="K38" i="2"/>
  <c r="N38" i="2" s="1"/>
  <c r="K39" i="2"/>
  <c r="N39" i="2" s="1"/>
  <c r="K43" i="2"/>
  <c r="K60" i="2"/>
  <c r="K72" i="2"/>
  <c r="K29" i="2"/>
  <c r="H34" i="2"/>
  <c r="J71" i="2"/>
  <c r="J63" i="2"/>
  <c r="J67" i="2"/>
  <c r="J41" i="2"/>
  <c r="L38" i="2"/>
  <c r="L39" i="2"/>
  <c r="H35" i="2" l="1"/>
  <c r="K32" i="2"/>
  <c r="H32" i="2"/>
  <c r="K31" i="2"/>
  <c r="H31" i="2"/>
  <c r="K30" i="2"/>
  <c r="H30" i="2"/>
  <c r="H36" i="2"/>
  <c r="K33" i="2"/>
  <c r="H33" i="2"/>
  <c r="K28" i="2"/>
  <c r="K36" i="2"/>
  <c r="K35" i="2"/>
  <c r="N72" i="2"/>
  <c r="L50" i="2" l="1"/>
  <c r="J50" i="2"/>
  <c r="L46" i="2"/>
  <c r="J46" i="2"/>
  <c r="N50" i="2" l="1"/>
  <c r="N46" i="2"/>
  <c r="J47" i="2" l="1"/>
  <c r="J45" i="2"/>
  <c r="L45" i="2"/>
  <c r="N47" i="2" l="1"/>
  <c r="N45" i="2"/>
  <c r="L48" i="2" l="1"/>
  <c r="J48" i="2"/>
  <c r="L49" i="2"/>
  <c r="J49" i="2"/>
  <c r="L51" i="2"/>
  <c r="J51" i="2"/>
  <c r="L36" i="2"/>
  <c r="L35" i="2"/>
  <c r="L34" i="2"/>
  <c r="L33" i="2"/>
  <c r="L32" i="2"/>
  <c r="L31" i="2"/>
  <c r="L30" i="2"/>
  <c r="L28" i="2"/>
  <c r="L29" i="2"/>
  <c r="N28" i="2" l="1"/>
  <c r="N29" i="2"/>
  <c r="N36" i="2"/>
  <c r="N49" i="2"/>
  <c r="N33" i="2"/>
  <c r="N34" i="2"/>
  <c r="N51" i="2"/>
  <c r="N48" i="2"/>
  <c r="N35" i="2"/>
  <c r="N31" i="2"/>
  <c r="N30" i="2"/>
  <c r="N32" i="2"/>
  <c r="L40" i="2" l="1"/>
  <c r="N40" i="2"/>
  <c r="J37" i="2"/>
  <c r="J44" i="2"/>
  <c r="J27" i="2"/>
  <c r="N43" i="2" l="1"/>
  <c r="N42" i="2"/>
  <c r="L42" i="2"/>
  <c r="L43" i="2"/>
  <c r="L70" i="2" l="1"/>
  <c r="N70" i="2"/>
  <c r="L69" i="2"/>
  <c r="N69" i="2"/>
  <c r="L73" i="2" l="1"/>
  <c r="N73" i="2"/>
  <c r="L72" i="2"/>
  <c r="L65" i="2"/>
  <c r="N65" i="2"/>
  <c r="L66" i="2"/>
  <c r="N66" i="2"/>
  <c r="L64" i="2"/>
  <c r="N64" i="2"/>
  <c r="L68" i="2"/>
  <c r="N68" i="2"/>
  <c r="L57" i="2"/>
  <c r="N57" i="2"/>
  <c r="L56" i="2"/>
  <c r="N56" i="2"/>
  <c r="L62" i="2"/>
  <c r="N62" i="2"/>
  <c r="L61" i="2"/>
  <c r="N61" i="2"/>
  <c r="L59" i="2"/>
  <c r="N59" i="2"/>
  <c r="L60" i="2"/>
  <c r="N60" i="2"/>
  <c r="L58" i="2"/>
  <c r="N58" i="2"/>
  <c r="N74" i="2" l="1"/>
  <c r="C8" i="2" s="1"/>
  <c r="L4" i="2" s="1"/>
</calcChain>
</file>

<file path=xl/sharedStrings.xml><?xml version="1.0" encoding="utf-8"?>
<sst xmlns="http://schemas.openxmlformats.org/spreadsheetml/2006/main" count="114" uniqueCount="88">
  <si>
    <t>Pack</t>
  </si>
  <si>
    <t>Description</t>
  </si>
  <si>
    <t>(Store Stamp)</t>
  </si>
  <si>
    <t>Customer E-mail Address</t>
  </si>
  <si>
    <t>Customer Phone Number</t>
  </si>
  <si>
    <t>Model #</t>
  </si>
  <si>
    <t>QTY</t>
  </si>
  <si>
    <t>SHIP TO:</t>
  </si>
  <si>
    <t>MAPP</t>
  </si>
  <si>
    <t>Department -   7X                                                                   Vendor# 80361/58449</t>
  </si>
  <si>
    <t>SKU #</t>
  </si>
  <si>
    <t>39909T</t>
  </si>
  <si>
    <t>39901T</t>
  </si>
  <si>
    <t>39926T</t>
  </si>
  <si>
    <t>ORDER WINDOW:</t>
  </si>
  <si>
    <t>FREIGHT TERMS:</t>
  </si>
  <si>
    <t>DATING:</t>
  </si>
  <si>
    <t>ORDER TOTAL:</t>
  </si>
  <si>
    <t>P.O. NUMBER:</t>
  </si>
  <si>
    <t>ORDER DATE:</t>
  </si>
  <si>
    <t>SHIP DATE:</t>
  </si>
  <si>
    <t>Customer Name Please Print</t>
  </si>
  <si>
    <t>Order Value</t>
  </si>
  <si>
    <t>Vendor # 80361 / 58449</t>
  </si>
  <si>
    <t>DROPSHIP SHOW SPECIALS &amp; CALLOUTS:</t>
  </si>
  <si>
    <t>39921T</t>
  </si>
  <si>
    <t>39915T</t>
  </si>
  <si>
    <t>Special D/S Cost</t>
  </si>
  <si>
    <t>Savings vs RSC</t>
  </si>
  <si>
    <t/>
  </si>
  <si>
    <t>POWER CLEAR 518 RECOIL START</t>
  </si>
  <si>
    <t>POWER CLEAR 518 ELECTRIC START</t>
  </si>
  <si>
    <t>POWER TRX HD COMMERCIAL 1428 OHXE</t>
  </si>
  <si>
    <t>POWER TRX HD COMMERCIAL 1432 OHXE</t>
  </si>
  <si>
    <t>POWER MAX HD 1232 OHXE</t>
  </si>
  <si>
    <t>POWER MAX HD 1428 OHXE</t>
  </si>
  <si>
    <t>POWER MAX HD 1432 OHXE</t>
  </si>
  <si>
    <t>POWER MAX HD 828 HD OAE</t>
  </si>
  <si>
    <t>POWER MAX HD 1030 HD OAE</t>
  </si>
  <si>
    <t>POWER MAX 826 OAE</t>
  </si>
  <si>
    <t>POWER MAX 826 OHAE</t>
  </si>
  <si>
    <t>SNOWMASTER 724 QXE 24"</t>
  </si>
  <si>
    <t>SNOWMASTER 824 QXE 24"</t>
  </si>
  <si>
    <t>60V Single Stage</t>
  </si>
  <si>
    <t>21" Power Clear Snowblower (BT)</t>
  </si>
  <si>
    <t>21" Power Clear - Self Propel (BT)</t>
  </si>
  <si>
    <t>POWER SHOVEL 12IN 60V CORDLESS (BT)</t>
  </si>
  <si>
    <t>60V Two Stage</t>
  </si>
  <si>
    <t>POWER MAX 826 OHAE (BT) 26"</t>
  </si>
  <si>
    <t>60V Snowmaster (BT)</t>
  </si>
  <si>
    <t>Electric Snow (Corded)</t>
  </si>
  <si>
    <t>Retailer Margin</t>
  </si>
  <si>
    <t>Gas Single Stage</t>
  </si>
  <si>
    <t>Gas Two Stage</t>
  </si>
  <si>
    <t>POWER CLEAR 721 R</t>
  </si>
  <si>
    <t>POWER CLEAR 721 RC</t>
  </si>
  <si>
    <t>POWER CLEAR 821 RC</t>
  </si>
  <si>
    <t>POWER CLEAR 721 QZE</t>
  </si>
  <si>
    <t>POWER CLEAR 821 QZE</t>
  </si>
  <si>
    <t>Gas Compact Two Stage</t>
  </si>
  <si>
    <t>Gas Snow Master</t>
  </si>
  <si>
    <t>21" Power Clear Snowblower w/ (2) 6.0Ah Batteries &amp; Charger</t>
  </si>
  <si>
    <t>POWER SHOVEL 12IN 60V CORDLESS w/ 2.5AH Batery &amp; Charger</t>
  </si>
  <si>
    <t>21" Power Clear Snowblower w/ 7.5Ah Battery &amp; Charger</t>
  </si>
  <si>
    <t>21" Power Clear - Self Propel w/ 10Ah Battery &amp; Charger</t>
  </si>
  <si>
    <t>60V Snowmaster w/ 10Ah Battery and 2 amp Charger</t>
  </si>
  <si>
    <t>POWER MAX 826 OHAE 26" w/ (7.5Ah Batteries &amp; Charger</t>
  </si>
  <si>
    <t xml:space="preserve">60V Snowmaster w/ 10 Ah (1) and 5Ah (1) Battery &amp; Charger </t>
  </si>
  <si>
    <t>POWER MAX e24 60V w/ 10Ah Battery &amp; Charger</t>
  </si>
  <si>
    <t>ELECTRIC 1800 POWER CURVE BLOWER 15 amp</t>
  </si>
  <si>
    <t>ELECTRIC POWER SHOVEL 7.5 amp</t>
  </si>
  <si>
    <t>POWER MAX 824 OE (Best Selling 2-Stage)</t>
  </si>
  <si>
    <t>Reg Retailer  Cost</t>
  </si>
  <si>
    <t xml:space="preserve"> Order QTY</t>
  </si>
  <si>
    <t>24" POWER MAX HD 824 - New to the RSC</t>
  </si>
  <si>
    <t>28" POWER MAX HD 828 - New to the RSC</t>
  </si>
  <si>
    <t>30" POWER MAX HD 1030 - New to the RSC</t>
  </si>
  <si>
    <t>Prepaid on $3,500; FOB on $250</t>
  </si>
  <si>
    <t xml:space="preserve">POWER CLEAR 518 ELECTRIC START </t>
  </si>
  <si>
    <t>POWER CLEAR 721 E (Best Selling Single Stage)</t>
  </si>
  <si>
    <r>
      <t xml:space="preserve">CONTACT INFO:
</t>
    </r>
    <r>
      <rPr>
        <sz val="14"/>
        <rFont val="Arial"/>
        <family val="2"/>
      </rPr>
      <t>Kristine Mattes
kmattes@saleslinkco.com
630-588-2977</t>
    </r>
  </si>
  <si>
    <t>CREDIT AUTH:</t>
  </si>
  <si>
    <t>*** Orders Must Ship by 10/28/2026 ***
3% to 5% savings on drop ship offer vs regular retailer cost
Savings does not include store freight charge
Bolded &amp; higlighted models are stocked in the RSC</t>
  </si>
  <si>
    <t>*** Orders Must Ship by 10/28/2026 ***
3% to 5% savings on drop ship offer vs regular retailer cost
Savings does not include store freight charge
Bolded &amp; higlighted models are stocked in the RSC</t>
  </si>
  <si>
    <t>Order Total</t>
  </si>
  <si>
    <t>4/1/2026 - 6/30/2026</t>
  </si>
  <si>
    <t>60V Snowmaster</t>
  </si>
  <si>
    <t>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</si>
</sst>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8"/>
      <name val="Arial Narrow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20"/>
      <color theme="1"/>
      <name val="Calibri"/>
      <family val="2"/>
      <scheme val="minor"/>
    </font>
    <font>
      <b/>
      <sz val="11"/>
      <name val="Arial"/>
      <family val="2"/>
    </font>
    <font>
      <u/>
      <sz val="12"/>
      <color indexed="12"/>
      <name val="Arial"/>
      <family val="2"/>
    </font>
    <font>
      <b/>
      <sz val="14"/>
      <name val="Arial Narrow"/>
      <family val="2"/>
    </font>
    <font>
      <b/>
      <u/>
      <sz val="16"/>
      <name val="Arial"/>
      <family val="2"/>
    </font>
    <font>
      <sz val="11"/>
      <name val="Arial Narrow"/>
      <family val="2"/>
    </font>
    <font>
      <b/>
      <u/>
      <sz val="14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6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3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6" fillId="0" borderId="0"/>
  </cellStyleXfs>
  <cellXfs count="223">
    <xf numFmtId="0" fontId="0" fillId="0" borderId="0" xfId="0"/>
    <xf numFmtId="44" fontId="0" fillId="0" borderId="0" xfId="2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0" fontId="7" fillId="0" borderId="0" xfId="0" applyFont="1"/>
    <xf numFmtId="0" fontId="11" fillId="0" borderId="0" xfId="0" applyFont="1" applyAlignment="1">
      <alignment horizontal="left" wrapText="1"/>
    </xf>
    <xf numFmtId="1" fontId="15" fillId="3" borderId="8" xfId="0" applyNumberFormat="1" applyFont="1" applyFill="1" applyBorder="1" applyAlignment="1">
      <alignment horizontal="center" vertical="center"/>
    </xf>
    <xf numFmtId="4" fontId="8" fillId="0" borderId="0" xfId="2" applyNumberFormat="1" applyFont="1" applyAlignment="1">
      <alignment horizontal="center"/>
    </xf>
    <xf numFmtId="44" fontId="8" fillId="0" borderId="0" xfId="2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3" xfId="0" applyNumberFormat="1" applyFont="1" applyBorder="1" applyAlignment="1">
      <alignment horizontal="center" vertical="center"/>
    </xf>
    <xf numFmtId="0" fontId="2" fillId="0" borderId="0" xfId="0" applyFont="1"/>
    <xf numFmtId="0" fontId="23" fillId="3" borderId="19" xfId="0" applyFont="1" applyFill="1" applyBorder="1"/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17" fillId="0" borderId="0" xfId="0" applyFont="1"/>
    <xf numFmtId="0" fontId="16" fillId="4" borderId="24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 wrapText="1"/>
    </xf>
    <xf numFmtId="0" fontId="16" fillId="4" borderId="22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 wrapText="1"/>
    </xf>
    <xf numFmtId="0" fontId="16" fillId="4" borderId="28" xfId="0" applyFont="1" applyFill="1" applyBorder="1" applyAlignment="1">
      <alignment horizontal="center" wrapText="1"/>
    </xf>
    <xf numFmtId="0" fontId="6" fillId="0" borderId="2" xfId="0" applyFont="1" applyBorder="1"/>
    <xf numFmtId="1" fontId="15" fillId="0" borderId="23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0" xfId="2" applyNumberFormat="1" applyFont="1" applyBorder="1" applyAlignment="1">
      <alignment horizontal="center" vertical="center"/>
    </xf>
    <xf numFmtId="0" fontId="16" fillId="0" borderId="29" xfId="2" applyNumberFormat="1" applyFont="1" applyBorder="1" applyAlignment="1">
      <alignment horizontal="center" vertical="center"/>
    </xf>
    <xf numFmtId="44" fontId="8" fillId="0" borderId="0" xfId="2" applyFont="1" applyBorder="1" applyAlignment="1">
      <alignment horizontal="center"/>
    </xf>
    <xf numFmtId="4" fontId="8" fillId="0" borderId="0" xfId="2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44" fontId="15" fillId="0" borderId="0" xfId="2" applyFont="1" applyAlignment="1">
      <alignment horizontal="center"/>
    </xf>
    <xf numFmtId="4" fontId="15" fillId="0" borderId="0" xfId="2" applyNumberFormat="1" applyFont="1" applyAlignment="1">
      <alignment horizontal="center"/>
    </xf>
    <xf numFmtId="44" fontId="14" fillId="0" borderId="0" xfId="2" applyFont="1" applyAlignment="1">
      <alignment horizontal="left"/>
    </xf>
    <xf numFmtId="10" fontId="25" fillId="0" borderId="0" xfId="2" applyNumberFormat="1" applyFont="1" applyBorder="1" applyAlignment="1">
      <alignment horizontal="center" vertical="center"/>
    </xf>
    <xf numFmtId="10" fontId="21" fillId="0" borderId="0" xfId="3" applyNumberFormat="1" applyFont="1" applyBorder="1" applyAlignment="1" applyProtection="1">
      <alignment horizontal="center" vertical="center"/>
    </xf>
    <xf numFmtId="10" fontId="8" fillId="0" borderId="0" xfId="2" applyNumberFormat="1" applyFont="1" applyBorder="1" applyAlignment="1">
      <alignment horizontal="center"/>
    </xf>
    <xf numFmtId="10" fontId="3" fillId="3" borderId="2" xfId="0" applyNumberFormat="1" applyFont="1" applyFill="1" applyBorder="1" applyAlignment="1">
      <alignment horizontal="center" vertical="center"/>
    </xf>
    <xf numFmtId="10" fontId="16" fillId="4" borderId="28" xfId="0" applyNumberFormat="1" applyFont="1" applyFill="1" applyBorder="1" applyAlignment="1">
      <alignment horizontal="center" wrapText="1"/>
    </xf>
    <xf numFmtId="10" fontId="15" fillId="0" borderId="0" xfId="2" applyNumberFormat="1" applyFont="1" applyAlignment="1">
      <alignment horizontal="center"/>
    </xf>
    <xf numFmtId="10" fontId="8" fillId="0" borderId="0" xfId="2" applyNumberFormat="1" applyFont="1" applyAlignment="1">
      <alignment horizontal="center"/>
    </xf>
    <xf numFmtId="164" fontId="15" fillId="0" borderId="23" xfId="6" applyNumberFormat="1" applyFont="1" applyBorder="1" applyAlignment="1">
      <alignment horizontal="center"/>
    </xf>
    <xf numFmtId="164" fontId="15" fillId="4" borderId="8" xfId="0" applyNumberFormat="1" applyFont="1" applyFill="1" applyBorder="1" applyAlignment="1">
      <alignment horizontal="center"/>
    </xf>
    <xf numFmtId="9" fontId="15" fillId="0" borderId="39" xfId="0" applyNumberFormat="1" applyFont="1" applyBorder="1" applyAlignment="1">
      <alignment horizontal="center"/>
    </xf>
    <xf numFmtId="1" fontId="15" fillId="0" borderId="8" xfId="0" applyNumberFormat="1" applyFont="1" applyBorder="1" applyAlignment="1">
      <alignment horizontal="center" vertical="center"/>
    </xf>
    <xf numFmtId="0" fontId="15" fillId="0" borderId="8" xfId="6" applyFont="1" applyBorder="1" applyAlignment="1">
      <alignment horizontal="center"/>
    </xf>
    <xf numFmtId="0" fontId="15" fillId="0" borderId="8" xfId="6" applyFont="1" applyBorder="1"/>
    <xf numFmtId="0" fontId="5" fillId="0" borderId="0" xfId="0" applyFont="1" applyAlignment="1">
      <alignment vertical="center"/>
    </xf>
    <xf numFmtId="0" fontId="16" fillId="0" borderId="29" xfId="2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15" fillId="0" borderId="8" xfId="6" applyNumberFormat="1" applyFont="1" applyBorder="1" applyAlignment="1">
      <alignment horizontal="center"/>
    </xf>
    <xf numFmtId="9" fontId="15" fillId="0" borderId="13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6" borderId="31" xfId="2" applyNumberFormat="1" applyFont="1" applyFill="1" applyBorder="1" applyAlignment="1">
      <alignment horizontal="center" vertical="center"/>
    </xf>
    <xf numFmtId="0" fontId="15" fillId="6" borderId="32" xfId="2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14" fontId="7" fillId="0" borderId="19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0" fontId="24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9" fontId="15" fillId="0" borderId="8" xfId="0" applyNumberFormat="1" applyFont="1" applyBorder="1" applyAlignment="1">
      <alignment horizontal="center"/>
    </xf>
    <xf numFmtId="0" fontId="16" fillId="8" borderId="8" xfId="6" applyFont="1" applyFill="1" applyBorder="1" applyAlignment="1">
      <alignment horizontal="center"/>
    </xf>
    <xf numFmtId="0" fontId="16" fillId="8" borderId="8" xfId="6" applyFont="1" applyFill="1" applyBorder="1"/>
    <xf numFmtId="164" fontId="7" fillId="0" borderId="19" xfId="0" applyNumberFormat="1" applyFont="1" applyBorder="1" applyAlignment="1">
      <alignment horizontal="left"/>
    </xf>
    <xf numFmtId="0" fontId="15" fillId="0" borderId="43" xfId="0" applyFont="1" applyBorder="1" applyAlignment="1">
      <alignment horizontal="center"/>
    </xf>
    <xf numFmtId="0" fontId="15" fillId="0" borderId="44" xfId="6" applyFont="1" applyBorder="1" applyAlignment="1">
      <alignment horizontal="center"/>
    </xf>
    <xf numFmtId="0" fontId="15" fillId="0" borderId="44" xfId="6" applyFont="1" applyBorder="1"/>
    <xf numFmtId="164" fontId="15" fillId="4" borderId="44" xfId="0" applyNumberFormat="1" applyFont="1" applyFill="1" applyBorder="1" applyAlignment="1">
      <alignment horizontal="center"/>
    </xf>
    <xf numFmtId="9" fontId="15" fillId="0" borderId="45" xfId="0" applyNumberFormat="1" applyFont="1" applyBorder="1" applyAlignment="1">
      <alignment horizontal="center"/>
    </xf>
    <xf numFmtId="0" fontId="16" fillId="0" borderId="47" xfId="0" applyFont="1" applyBorder="1" applyAlignment="1">
      <alignment horizontal="center" vertical="center"/>
    </xf>
    <xf numFmtId="164" fontId="15" fillId="0" borderId="44" xfId="0" applyNumberFormat="1" applyFont="1" applyBorder="1" applyAlignment="1">
      <alignment horizontal="center" vertical="center"/>
    </xf>
    <xf numFmtId="1" fontId="15" fillId="0" borderId="44" xfId="0" applyNumberFormat="1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164" fontId="16" fillId="0" borderId="48" xfId="0" applyNumberFormat="1" applyFont="1" applyBorder="1" applyAlignment="1">
      <alignment horizontal="center" vertical="center" wrapText="1"/>
    </xf>
    <xf numFmtId="0" fontId="16" fillId="8" borderId="49" xfId="0" applyFont="1" applyFill="1" applyBorder="1" applyAlignment="1">
      <alignment horizontal="center"/>
    </xf>
    <xf numFmtId="164" fontId="16" fillId="0" borderId="50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/>
    </xf>
    <xf numFmtId="164" fontId="16" fillId="0" borderId="51" xfId="0" applyNumberFormat="1" applyFont="1" applyBorder="1" applyAlignment="1">
      <alignment horizontal="center" vertical="center" wrapText="1"/>
    </xf>
    <xf numFmtId="0" fontId="16" fillId="8" borderId="52" xfId="0" applyFont="1" applyFill="1" applyBorder="1" applyAlignment="1">
      <alignment horizontal="center"/>
    </xf>
    <xf numFmtId="0" fontId="16" fillId="8" borderId="53" xfId="6" applyFont="1" applyFill="1" applyBorder="1" applyAlignment="1">
      <alignment horizontal="center"/>
    </xf>
    <xf numFmtId="0" fontId="16" fillId="8" borderId="53" xfId="6" applyFont="1" applyFill="1" applyBorder="1"/>
    <xf numFmtId="164" fontId="15" fillId="0" borderId="53" xfId="0" applyNumberFormat="1" applyFont="1" applyBorder="1" applyAlignment="1">
      <alignment horizontal="center"/>
    </xf>
    <xf numFmtId="9" fontId="15" fillId="0" borderId="54" xfId="0" applyNumberFormat="1" applyFont="1" applyBorder="1" applyAlignment="1">
      <alignment horizontal="center"/>
    </xf>
    <xf numFmtId="9" fontId="15" fillId="0" borderId="55" xfId="0" applyNumberFormat="1" applyFont="1" applyBorder="1" applyAlignment="1">
      <alignment horizontal="center"/>
    </xf>
    <xf numFmtId="0" fontId="15" fillId="6" borderId="56" xfId="2" applyNumberFormat="1" applyFont="1" applyFill="1" applyBorder="1" applyAlignment="1">
      <alignment horizontal="center" vertical="center"/>
    </xf>
    <xf numFmtId="0" fontId="16" fillId="0" borderId="42" xfId="2" applyNumberFormat="1" applyFont="1" applyBorder="1" applyAlignment="1">
      <alignment horizontal="center" vertical="center"/>
    </xf>
    <xf numFmtId="164" fontId="15" fillId="0" borderId="57" xfId="0" applyNumberFormat="1" applyFont="1" applyBorder="1" applyAlignment="1">
      <alignment horizontal="center" vertical="center"/>
    </xf>
    <xf numFmtId="1" fontId="15" fillId="3" borderId="53" xfId="0" applyNumberFormat="1" applyFont="1" applyFill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164" fontId="16" fillId="0" borderId="58" xfId="0" applyNumberFormat="1" applyFont="1" applyBorder="1" applyAlignment="1">
      <alignment horizontal="center" vertical="center" wrapText="1"/>
    </xf>
    <xf numFmtId="164" fontId="15" fillId="0" borderId="44" xfId="6" applyNumberFormat="1" applyFont="1" applyBorder="1" applyAlignment="1">
      <alignment horizontal="center"/>
    </xf>
    <xf numFmtId="164" fontId="15" fillId="0" borderId="8" xfId="6" applyNumberFormat="1" applyFont="1" applyBorder="1" applyAlignment="1">
      <alignment horizontal="center"/>
    </xf>
    <xf numFmtId="164" fontId="15" fillId="0" borderId="8" xfId="2" applyNumberFormat="1" applyFont="1" applyFill="1" applyBorder="1" applyAlignment="1">
      <alignment horizontal="center"/>
    </xf>
    <xf numFmtId="164" fontId="15" fillId="0" borderId="53" xfId="2" applyNumberFormat="1" applyFont="1" applyFill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8" xfId="6" applyFont="1" applyBorder="1" applyAlignment="1">
      <alignment horizontal="center"/>
    </xf>
    <xf numFmtId="0" fontId="16" fillId="0" borderId="8" xfId="6" applyFont="1" applyBorder="1"/>
    <xf numFmtId="10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  <xf numFmtId="10" fontId="5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3" xfId="0" applyFont="1" applyBorder="1"/>
    <xf numFmtId="0" fontId="5" fillId="0" borderId="6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6" fillId="4" borderId="3" xfId="0" applyNumberFormat="1" applyFont="1" applyFill="1" applyBorder="1" applyAlignment="1">
      <alignment horizontal="center" wrapText="1"/>
    </xf>
    <xf numFmtId="0" fontId="11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3" fillId="3" borderId="33" xfId="0" applyFont="1" applyFill="1" applyBorder="1" applyAlignment="1">
      <alignment horizontal="center" vertical="center"/>
    </xf>
    <xf numFmtId="0" fontId="16" fillId="4" borderId="59" xfId="0" applyFont="1" applyFill="1" applyBorder="1" applyAlignment="1">
      <alignment horizontal="center" wrapText="1"/>
    </xf>
    <xf numFmtId="0" fontId="15" fillId="6" borderId="46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/>
    </xf>
    <xf numFmtId="0" fontId="28" fillId="5" borderId="36" xfId="0" applyFont="1" applyFill="1" applyBorder="1" applyAlignment="1">
      <alignment horizontal="center"/>
    </xf>
    <xf numFmtId="0" fontId="14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center"/>
    </xf>
    <xf numFmtId="0" fontId="16" fillId="8" borderId="8" xfId="6" applyFont="1" applyFill="1" applyBorder="1" applyAlignment="1">
      <alignment wrapText="1"/>
    </xf>
    <xf numFmtId="164" fontId="16" fillId="9" borderId="0" xfId="0" applyNumberFormat="1" applyFont="1" applyFill="1" applyAlignment="1">
      <alignment horizontal="center"/>
    </xf>
    <xf numFmtId="44" fontId="30" fillId="9" borderId="20" xfId="2" applyFont="1" applyFill="1" applyBorder="1" applyAlignment="1">
      <alignment horizontal="center"/>
    </xf>
    <xf numFmtId="1" fontId="28" fillId="5" borderId="4" xfId="0" applyNumberFormat="1" applyFont="1" applyFill="1" applyBorder="1" applyAlignment="1">
      <alignment horizontal="center"/>
    </xf>
    <xf numFmtId="1" fontId="28" fillId="5" borderId="0" xfId="0" applyNumberFormat="1" applyFont="1" applyFill="1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44" fontId="28" fillId="5" borderId="10" xfId="2" applyFont="1" applyFill="1" applyBorder="1" applyAlignment="1">
      <alignment horizontal="center"/>
    </xf>
    <xf numFmtId="44" fontId="28" fillId="5" borderId="40" xfId="2" applyFont="1" applyFill="1" applyBorder="1" applyAlignment="1">
      <alignment horizontal="center"/>
    </xf>
    <xf numFmtId="1" fontId="28" fillId="5" borderId="10" xfId="0" applyNumberFormat="1" applyFont="1" applyFill="1" applyBorder="1" applyAlignment="1">
      <alignment horizontal="center"/>
    </xf>
    <xf numFmtId="1" fontId="28" fillId="5" borderId="40" xfId="0" applyNumberFormat="1" applyFont="1" applyFill="1" applyBorder="1" applyAlignment="1">
      <alignment horizontal="center"/>
    </xf>
    <xf numFmtId="1" fontId="28" fillId="5" borderId="36" xfId="0" applyNumberFormat="1" applyFont="1" applyFill="1" applyBorder="1" applyAlignment="1">
      <alignment horizontal="center"/>
    </xf>
    <xf numFmtId="1" fontId="28" fillId="7" borderId="4" xfId="0" applyNumberFormat="1" applyFont="1" applyFill="1" applyBorder="1" applyAlignment="1">
      <alignment horizontal="center"/>
    </xf>
    <xf numFmtId="1" fontId="28" fillId="7" borderId="0" xfId="0" applyNumberFormat="1" applyFont="1" applyFill="1" applyAlignment="1">
      <alignment horizontal="center"/>
    </xf>
    <xf numFmtId="1" fontId="28" fillId="7" borderId="36" xfId="0" applyNumberFormat="1" applyFont="1" applyFill="1" applyBorder="1" applyAlignment="1">
      <alignment horizontal="center"/>
    </xf>
    <xf numFmtId="1" fontId="28" fillId="5" borderId="9" xfId="0" applyNumberFormat="1" applyFont="1" applyFill="1" applyBorder="1" applyAlignment="1">
      <alignment horizontal="center"/>
    </xf>
    <xf numFmtId="1" fontId="28" fillId="5" borderId="41" xfId="0" applyNumberFormat="1" applyFont="1" applyFill="1" applyBorder="1" applyAlignment="1">
      <alignment horizontal="center"/>
    </xf>
    <xf numFmtId="1" fontId="28" fillId="5" borderId="20" xfId="0" applyNumberFormat="1" applyFont="1" applyFill="1" applyBorder="1" applyAlignment="1">
      <alignment horizontal="center"/>
    </xf>
    <xf numFmtId="1" fontId="28" fillId="5" borderId="18" xfId="0" applyNumberFormat="1" applyFont="1" applyFill="1" applyBorder="1" applyAlignment="1">
      <alignment horizontal="center"/>
    </xf>
    <xf numFmtId="0" fontId="22" fillId="0" borderId="19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1" fontId="28" fillId="5" borderId="19" xfId="0" applyNumberFormat="1" applyFont="1" applyFill="1" applyBorder="1" applyAlignment="1">
      <alignment horizontal="center"/>
    </xf>
    <xf numFmtId="1" fontId="28" fillId="5" borderId="2" xfId="0" applyNumberFormat="1" applyFont="1" applyFill="1" applyBorder="1" applyAlignment="1">
      <alignment horizontal="center"/>
    </xf>
    <xf numFmtId="1" fontId="28" fillId="5" borderId="33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3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14" fontId="7" fillId="2" borderId="19" xfId="0" applyNumberFormat="1" applyFont="1" applyFill="1" applyBorder="1" applyAlignment="1">
      <alignment horizontal="left"/>
    </xf>
    <xf numFmtId="14" fontId="7" fillId="2" borderId="2" xfId="0" applyNumberFormat="1" applyFont="1" applyFill="1" applyBorder="1" applyAlignment="1">
      <alignment horizontal="left"/>
    </xf>
    <xf numFmtId="14" fontId="7" fillId="2" borderId="3" xfId="0" applyNumberFormat="1" applyFont="1" applyFill="1" applyBorder="1" applyAlignment="1">
      <alignment horizontal="left"/>
    </xf>
    <xf numFmtId="0" fontId="20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2" fillId="0" borderId="2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164" fontId="7" fillId="2" borderId="24" xfId="0" applyNumberFormat="1" applyFont="1" applyFill="1" applyBorder="1" applyAlignment="1">
      <alignment horizontal="left"/>
    </xf>
    <xf numFmtId="164" fontId="7" fillId="2" borderId="14" xfId="0" applyNumberFormat="1" applyFont="1" applyFill="1" applyBorder="1" applyAlignment="1">
      <alignment horizontal="left"/>
    </xf>
    <xf numFmtId="164" fontId="7" fillId="2" borderId="15" xfId="0" applyNumberFormat="1" applyFont="1" applyFill="1" applyBorder="1" applyAlignment="1">
      <alignment horizontal="left"/>
    </xf>
    <xf numFmtId="0" fontId="19" fillId="0" borderId="19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0" fontId="6" fillId="3" borderId="12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164" fontId="25" fillId="0" borderId="10" xfId="2" applyNumberFormat="1" applyFont="1" applyBorder="1" applyAlignment="1">
      <alignment horizontal="center" vertical="top" wrapText="1"/>
    </xf>
    <xf numFmtId="164" fontId="25" fillId="0" borderId="10" xfId="2" applyNumberFormat="1" applyFont="1" applyBorder="1" applyAlignment="1">
      <alignment horizontal="center" vertical="top"/>
    </xf>
    <xf numFmtId="164" fontId="25" fillId="0" borderId="0" xfId="2" applyNumberFormat="1" applyFont="1" applyBorder="1" applyAlignment="1">
      <alignment horizontal="center" vertical="top"/>
    </xf>
    <xf numFmtId="0" fontId="7" fillId="2" borderId="24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14" fontId="7" fillId="2" borderId="24" xfId="0" applyNumberFormat="1" applyFont="1" applyFill="1" applyBorder="1" applyAlignment="1">
      <alignment horizontal="left"/>
    </xf>
    <xf numFmtId="14" fontId="7" fillId="2" borderId="14" xfId="0" applyNumberFormat="1" applyFont="1" applyFill="1" applyBorder="1" applyAlignment="1">
      <alignment horizontal="left"/>
    </xf>
    <xf numFmtId="14" fontId="7" fillId="2" borderId="15" xfId="0" applyNumberFormat="1" applyFont="1" applyFill="1" applyBorder="1" applyAlignment="1">
      <alignment horizontal="left"/>
    </xf>
    <xf numFmtId="17" fontId="20" fillId="0" borderId="2" xfId="0" applyNumberFormat="1" applyFont="1" applyBorder="1" applyAlignment="1">
      <alignment horizontal="center" wrapText="1"/>
    </xf>
    <xf numFmtId="17" fontId="20" fillId="0" borderId="2" xfId="0" quotePrefix="1" applyNumberFormat="1" applyFont="1" applyBorder="1" applyAlignment="1">
      <alignment horizontal="center" wrapText="1"/>
    </xf>
    <xf numFmtId="17" fontId="20" fillId="0" borderId="3" xfId="0" quotePrefix="1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</cellXfs>
  <cellStyles count="7">
    <cellStyle name="0,0_x000d__x000a_NA_x000d__x000a_" xfId="1" xr:uid="{00000000-0005-0000-0000-000000000000}"/>
    <cellStyle name="Currency" xfId="2" builtinId="4"/>
    <cellStyle name="Hyperlink" xfId="3" builtinId="8"/>
    <cellStyle name="Normal" xfId="0" builtinId="0"/>
    <cellStyle name="Normal 4" xfId="5" xr:uid="{B75AFEEC-2982-4A0D-8D4E-4B5812B16930}"/>
    <cellStyle name="Normal 5" xfId="4" xr:uid="{4F826553-C23C-4D53-92DD-F6D2DC52B38E}"/>
    <cellStyle name="Normal 8" xfId="6" xr:uid="{13BCD471-0F2C-494C-B598-12719A3B28F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</xdr:colOff>
      <xdr:row>0</xdr:row>
      <xdr:rowOff>0</xdr:rowOff>
    </xdr:from>
    <xdr:to>
      <xdr:col>2</xdr:col>
      <xdr:colOff>1402080</xdr:colOff>
      <xdr:row>0</xdr:row>
      <xdr:rowOff>0</xdr:rowOff>
    </xdr:to>
    <xdr:pic>
      <xdr:nvPicPr>
        <xdr:cNvPr id="3800" name="Picture 5" descr="Applica Logo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0"/>
          <a:ext cx="2423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325332</xdr:colOff>
      <xdr:row>0</xdr:row>
      <xdr:rowOff>63712</xdr:rowOff>
    </xdr:from>
    <xdr:to>
      <xdr:col>6</xdr:col>
      <xdr:colOff>358652</xdr:colOff>
      <xdr:row>0</xdr:row>
      <xdr:rowOff>629497</xdr:rowOff>
    </xdr:to>
    <xdr:pic>
      <xdr:nvPicPr>
        <xdr:cNvPr id="3804" name="Picture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915" y="63712"/>
          <a:ext cx="2004324" cy="55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820685</xdr:colOff>
      <xdr:row>0</xdr:row>
      <xdr:rowOff>67098</xdr:rowOff>
    </xdr:from>
    <xdr:to>
      <xdr:col>13</xdr:col>
      <xdr:colOff>552661</xdr:colOff>
      <xdr:row>0</xdr:row>
      <xdr:rowOff>512868</xdr:rowOff>
    </xdr:to>
    <xdr:pic>
      <xdr:nvPicPr>
        <xdr:cNvPr id="3805" name="Picture 9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9352" y="67098"/>
          <a:ext cx="1442454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140494</xdr:colOff>
      <xdr:row>0</xdr:row>
      <xdr:rowOff>176371</xdr:rowOff>
    </xdr:from>
    <xdr:to>
      <xdr:col>2</xdr:col>
      <xdr:colOff>630714</xdr:colOff>
      <xdr:row>0</xdr:row>
      <xdr:rowOff>592626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D3E231-C8EC-4CCC-A8FA-355CAC7D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4" y="176371"/>
          <a:ext cx="2319496" cy="427685"/>
        </a:xfrm>
        <a:prstGeom prst="rect">
          <a:avLst/>
        </a:prstGeom>
      </xdr:spPr>
    </xdr:pic>
    <xdr:clientData/>
  </xdr:twoCellAnchor>
  <xdr:twoCellAnchor editAs="oneCell">
    <xdr:from>
      <xdr:col>9</xdr:col>
      <xdr:colOff>193040</xdr:colOff>
      <xdr:row>0</xdr:row>
      <xdr:rowOff>121920</xdr:rowOff>
    </xdr:from>
    <xdr:to>
      <xdr:col>11</xdr:col>
      <xdr:colOff>439113</xdr:colOff>
      <xdr:row>0</xdr:row>
      <xdr:rowOff>439897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A811284-BF4D-4907-BF0B-ED6AB0566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61120" y="121920"/>
          <a:ext cx="1800554" cy="320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4"/>
  <sheetViews>
    <sheetView tabSelected="1" zoomScale="80" zoomScaleNormal="80" zoomScaleSheetLayoutView="90" workbookViewId="0">
      <selection activeCell="C8" sqref="C8"/>
    </sheetView>
  </sheetViews>
  <sheetFormatPr defaultRowHeight="15" x14ac:dyDescent="0.25"/>
  <cols>
    <col min="1" max="1" width="12.5546875" style="4" customWidth="1"/>
    <col min="2" max="2" width="14" style="5" customWidth="1"/>
    <col min="3" max="3" width="59.5546875" style="9" customWidth="1"/>
    <col min="4" max="4" width="11.109375" style="12" customWidth="1"/>
    <col min="5" max="5" width="14.33203125" style="11" customWidth="1"/>
    <col min="6" max="6" width="13.33203125" style="11" customWidth="1"/>
    <col min="7" max="8" width="10.109375" style="50" customWidth="1"/>
    <col min="9" max="9" width="9.88671875" style="136" customWidth="1"/>
    <col min="10" max="10" width="10.109375" style="1" customWidth="1"/>
    <col min="11" max="12" width="12.6640625" style="1" customWidth="1"/>
    <col min="13" max="13" width="12" style="2" customWidth="1"/>
    <col min="14" max="14" width="12.77734375" style="3" customWidth="1"/>
    <col min="19" max="20" width="10.44140625" bestFit="1" customWidth="1"/>
  </cols>
  <sheetData>
    <row r="1" spans="1:14" ht="71.25" customHeight="1" thickBot="1" x14ac:dyDescent="0.55000000000000004">
      <c r="A1" s="199"/>
      <c r="B1" s="200"/>
      <c r="C1" s="200"/>
      <c r="D1" s="200"/>
      <c r="E1" s="200"/>
      <c r="F1" s="200"/>
      <c r="G1" s="200"/>
      <c r="H1" s="200"/>
      <c r="I1" s="201"/>
      <c r="J1" s="216">
        <f>A1</f>
        <v>0</v>
      </c>
      <c r="K1" s="217"/>
      <c r="L1" s="217"/>
      <c r="M1" s="217"/>
      <c r="N1" s="218"/>
    </row>
    <row r="2" spans="1:14" ht="16.2" thickBot="1" x14ac:dyDescent="0.35">
      <c r="A2" s="204" t="s">
        <v>9</v>
      </c>
      <c r="B2" s="205"/>
      <c r="C2" s="205"/>
      <c r="D2" s="205"/>
      <c r="E2" s="205"/>
      <c r="F2" s="205"/>
      <c r="G2" s="205"/>
      <c r="H2" s="205"/>
      <c r="I2" s="206"/>
      <c r="J2" s="219" t="s">
        <v>23</v>
      </c>
      <c r="K2" s="219"/>
      <c r="L2" s="219"/>
      <c r="M2" s="219"/>
      <c r="N2" s="220"/>
    </row>
    <row r="3" spans="1:14" ht="18" thickBot="1" x14ac:dyDescent="0.35">
      <c r="A3" s="202"/>
      <c r="B3" s="203"/>
      <c r="C3" s="221"/>
      <c r="D3" s="221"/>
      <c r="E3" s="221"/>
      <c r="F3" s="221"/>
      <c r="G3" s="221"/>
      <c r="H3" s="221"/>
      <c r="I3" s="222"/>
      <c r="J3" s="29"/>
      <c r="K3" s="29"/>
      <c r="L3" s="29"/>
      <c r="M3" s="29"/>
      <c r="N3" s="119"/>
    </row>
    <row r="4" spans="1:14" ht="18.600000000000001" thickBot="1" x14ac:dyDescent="0.4">
      <c r="A4" s="194" t="s">
        <v>14</v>
      </c>
      <c r="B4" s="195"/>
      <c r="C4" s="80" t="s">
        <v>85</v>
      </c>
      <c r="D4" s="207" t="s">
        <v>80</v>
      </c>
      <c r="E4" s="208"/>
      <c r="F4" s="208"/>
      <c r="G4" s="44"/>
      <c r="H4" s="44"/>
      <c r="I4" s="126"/>
      <c r="J4" s="191" t="s">
        <v>17</v>
      </c>
      <c r="K4" s="164"/>
      <c r="L4" s="196">
        <f>C8</f>
        <v>0</v>
      </c>
      <c r="M4" s="197"/>
      <c r="N4" s="198"/>
    </row>
    <row r="5" spans="1:14" ht="18.600000000000001" thickBot="1" x14ac:dyDescent="0.4">
      <c r="A5" s="163" t="s">
        <v>15</v>
      </c>
      <c r="B5" s="164"/>
      <c r="C5" s="67" t="s">
        <v>77</v>
      </c>
      <c r="D5" s="209"/>
      <c r="E5" s="209"/>
      <c r="F5" s="209"/>
      <c r="G5" s="114"/>
      <c r="H5" s="114"/>
      <c r="I5" s="127"/>
      <c r="J5" s="191" t="s">
        <v>18</v>
      </c>
      <c r="K5" s="164"/>
      <c r="L5" s="210">
        <f>C9</f>
        <v>0</v>
      </c>
      <c r="M5" s="211"/>
      <c r="N5" s="212"/>
    </row>
    <row r="6" spans="1:14" ht="18.600000000000001" thickBot="1" x14ac:dyDescent="0.4">
      <c r="A6" s="163" t="s">
        <v>16</v>
      </c>
      <c r="B6" s="164"/>
      <c r="C6" s="67" t="s">
        <v>87</v>
      </c>
      <c r="D6" s="209"/>
      <c r="E6" s="209"/>
      <c r="F6" s="209"/>
      <c r="G6" s="45"/>
      <c r="H6" s="45"/>
      <c r="I6" s="128"/>
      <c r="J6" s="191" t="s">
        <v>19</v>
      </c>
      <c r="K6" s="164"/>
      <c r="L6" s="213">
        <f>C10</f>
        <v>0</v>
      </c>
      <c r="M6" s="214"/>
      <c r="N6" s="215"/>
    </row>
    <row r="7" spans="1:14" ht="18.600000000000001" thickBot="1" x14ac:dyDescent="0.4">
      <c r="A7" s="165"/>
      <c r="B7" s="166"/>
      <c r="C7" s="115"/>
      <c r="D7" s="209"/>
      <c r="E7" s="209"/>
      <c r="F7" s="209"/>
      <c r="G7" s="116"/>
      <c r="H7" s="116"/>
      <c r="I7" s="128"/>
      <c r="J7" s="191" t="s">
        <v>20</v>
      </c>
      <c r="K7" s="164"/>
      <c r="L7" s="181">
        <f>C11</f>
        <v>0</v>
      </c>
      <c r="M7" s="182"/>
      <c r="N7" s="183"/>
    </row>
    <row r="8" spans="1:14" ht="18.600000000000001" thickBot="1" x14ac:dyDescent="0.4">
      <c r="A8" s="194" t="s">
        <v>17</v>
      </c>
      <c r="B8" s="195"/>
      <c r="C8" s="80">
        <f>N74</f>
        <v>0</v>
      </c>
      <c r="D8" s="3"/>
      <c r="E8" s="3"/>
      <c r="F8" s="3"/>
      <c r="G8" s="117"/>
      <c r="H8" s="117"/>
      <c r="I8" s="128"/>
      <c r="J8" s="184" t="s">
        <v>83</v>
      </c>
      <c r="K8" s="185"/>
      <c r="L8" s="185"/>
      <c r="M8" s="185"/>
      <c r="N8" s="186"/>
    </row>
    <row r="9" spans="1:14" ht="18.600000000000001" thickBot="1" x14ac:dyDescent="0.4">
      <c r="A9" s="163" t="s">
        <v>18</v>
      </c>
      <c r="B9" s="164"/>
      <c r="C9" s="67"/>
      <c r="D9" s="36"/>
      <c r="E9" s="37"/>
      <c r="F9" s="37"/>
      <c r="G9" s="46"/>
      <c r="H9" s="46"/>
      <c r="I9" s="128"/>
      <c r="J9" s="187"/>
      <c r="K9" s="187"/>
      <c r="L9" s="187"/>
      <c r="M9" s="187"/>
      <c r="N9" s="188"/>
    </row>
    <row r="10" spans="1:14" ht="18.600000000000001" thickBot="1" x14ac:dyDescent="0.4">
      <c r="A10" s="163" t="s">
        <v>19</v>
      </c>
      <c r="B10" s="164"/>
      <c r="C10" s="68"/>
      <c r="D10" s="36"/>
      <c r="E10" s="37"/>
      <c r="F10" s="37"/>
      <c r="G10" s="46"/>
      <c r="H10" s="46"/>
      <c r="I10" s="128"/>
      <c r="J10" s="187"/>
      <c r="K10" s="187"/>
      <c r="L10" s="187"/>
      <c r="M10" s="187"/>
      <c r="N10" s="188"/>
    </row>
    <row r="11" spans="1:14" ht="18.600000000000001" thickBot="1" x14ac:dyDescent="0.4">
      <c r="A11" s="192" t="s">
        <v>20</v>
      </c>
      <c r="B11" s="193"/>
      <c r="C11" s="69"/>
      <c r="D11" s="36"/>
      <c r="E11" s="37"/>
      <c r="F11" s="37"/>
      <c r="G11" s="46"/>
      <c r="H11" s="46"/>
      <c r="I11" s="128"/>
      <c r="J11" s="187"/>
      <c r="K11" s="187"/>
      <c r="L11" s="187"/>
      <c r="M11" s="187"/>
      <c r="N11" s="188"/>
    </row>
    <row r="12" spans="1:14" ht="18.600000000000001" thickBot="1" x14ac:dyDescent="0.4">
      <c r="A12" s="192" t="s">
        <v>81</v>
      </c>
      <c r="B12" s="193"/>
      <c r="C12" s="68"/>
      <c r="D12" s="36"/>
      <c r="E12" s="37"/>
      <c r="F12" s="37"/>
      <c r="G12" s="46"/>
      <c r="H12" s="46"/>
      <c r="I12" s="128"/>
      <c r="J12" s="187"/>
      <c r="K12" s="187"/>
      <c r="L12" s="187"/>
      <c r="M12" s="187"/>
      <c r="N12" s="188"/>
    </row>
    <row r="13" spans="1:14" ht="15.6" thickBot="1" x14ac:dyDescent="0.3">
      <c r="A13" s="179"/>
      <c r="B13" s="180"/>
      <c r="C13" s="118"/>
      <c r="D13" s="36"/>
      <c r="E13" s="37"/>
      <c r="F13" s="37"/>
      <c r="G13" s="46"/>
      <c r="H13" s="46"/>
      <c r="I13" s="128"/>
      <c r="J13" s="189"/>
      <c r="K13" s="189"/>
      <c r="L13" s="189"/>
      <c r="M13" s="189"/>
      <c r="N13" s="190"/>
    </row>
    <row r="14" spans="1:14" ht="21.6" thickBot="1" x14ac:dyDescent="0.45">
      <c r="A14" s="17" t="s">
        <v>24</v>
      </c>
      <c r="B14" s="18"/>
      <c r="C14" s="19"/>
      <c r="D14" s="20"/>
      <c r="E14" s="21"/>
      <c r="F14" s="21"/>
      <c r="G14" s="47"/>
      <c r="H14" s="47"/>
      <c r="I14" s="129"/>
      <c r="J14" s="170" t="s">
        <v>7</v>
      </c>
      <c r="K14" s="171"/>
      <c r="L14" s="172" t="s">
        <v>2</v>
      </c>
      <c r="M14" s="173"/>
      <c r="N14" s="174"/>
    </row>
    <row r="15" spans="1:14" ht="20.399999999999999" customHeight="1" x14ac:dyDescent="0.25">
      <c r="A15" s="142" t="s">
        <v>82</v>
      </c>
      <c r="B15" s="143"/>
      <c r="C15" s="143"/>
      <c r="D15" s="143"/>
      <c r="E15" s="143"/>
      <c r="F15" s="143"/>
      <c r="G15" s="143"/>
      <c r="H15" s="143"/>
      <c r="I15" s="144"/>
      <c r="J15" s="175"/>
      <c r="K15" s="175"/>
      <c r="L15" s="175"/>
      <c r="M15" s="175"/>
      <c r="N15" s="176"/>
    </row>
    <row r="16" spans="1:14" ht="20.399999999999999" customHeight="1" x14ac:dyDescent="0.25">
      <c r="A16" s="145"/>
      <c r="B16" s="146"/>
      <c r="C16" s="146"/>
      <c r="D16" s="146"/>
      <c r="E16" s="146"/>
      <c r="F16" s="146"/>
      <c r="G16" s="146"/>
      <c r="H16" s="146"/>
      <c r="I16" s="147"/>
      <c r="J16" s="177"/>
      <c r="K16" s="177"/>
      <c r="L16" s="177"/>
      <c r="M16" s="177"/>
      <c r="N16" s="178"/>
    </row>
    <row r="17" spans="1:14" ht="15.6" customHeight="1" x14ac:dyDescent="0.25">
      <c r="A17" s="145"/>
      <c r="B17" s="146"/>
      <c r="C17" s="146"/>
      <c r="D17" s="146"/>
      <c r="E17" s="146"/>
      <c r="F17" s="146"/>
      <c r="G17" s="146"/>
      <c r="H17" s="146"/>
      <c r="I17" s="147"/>
      <c r="J17" s="177"/>
      <c r="K17" s="177"/>
      <c r="L17" s="177"/>
      <c r="M17" s="177"/>
      <c r="N17" s="178"/>
    </row>
    <row r="18" spans="1:14" ht="17.399999999999999" customHeight="1" x14ac:dyDescent="0.25">
      <c r="A18" s="145"/>
      <c r="B18" s="146"/>
      <c r="C18" s="146"/>
      <c r="D18" s="146"/>
      <c r="E18" s="146"/>
      <c r="F18" s="146"/>
      <c r="G18" s="146"/>
      <c r="H18" s="146"/>
      <c r="I18" s="147"/>
      <c r="J18" s="177"/>
      <c r="K18" s="177"/>
      <c r="L18" s="177"/>
      <c r="M18" s="177"/>
      <c r="N18" s="178"/>
    </row>
    <row r="19" spans="1:14" ht="17.399999999999999" customHeight="1" x14ac:dyDescent="0.25">
      <c r="A19" s="145"/>
      <c r="B19" s="146"/>
      <c r="C19" s="146"/>
      <c r="D19" s="146"/>
      <c r="E19" s="146"/>
      <c r="F19" s="146"/>
      <c r="G19" s="146"/>
      <c r="H19" s="146"/>
      <c r="I19" s="147"/>
      <c r="J19" s="177"/>
      <c r="K19" s="177"/>
      <c r="L19" s="177"/>
      <c r="M19" s="177"/>
      <c r="N19" s="178"/>
    </row>
    <row r="20" spans="1:14" ht="17.399999999999999" customHeight="1" x14ac:dyDescent="0.25">
      <c r="A20" s="145"/>
      <c r="B20" s="146"/>
      <c r="C20" s="146"/>
      <c r="D20" s="146"/>
      <c r="E20" s="146"/>
      <c r="F20" s="146"/>
      <c r="G20" s="146"/>
      <c r="H20" s="146"/>
      <c r="I20" s="147"/>
      <c r="J20" s="177"/>
      <c r="K20" s="177"/>
      <c r="L20" s="177"/>
      <c r="M20" s="177"/>
      <c r="N20" s="178"/>
    </row>
    <row r="21" spans="1:14" ht="15" customHeight="1" x14ac:dyDescent="0.25">
      <c r="A21" s="145"/>
      <c r="B21" s="146"/>
      <c r="C21" s="146"/>
      <c r="D21" s="146"/>
      <c r="E21" s="146"/>
      <c r="F21" s="146"/>
      <c r="G21" s="146"/>
      <c r="H21" s="146"/>
      <c r="I21" s="147"/>
      <c r="J21" s="177"/>
      <c r="K21" s="177"/>
      <c r="L21" s="177"/>
      <c r="M21" s="177"/>
      <c r="N21" s="178"/>
    </row>
    <row r="22" spans="1:14" s="14" customFormat="1" ht="17.399999999999999" customHeight="1" x14ac:dyDescent="0.25">
      <c r="A22" s="145"/>
      <c r="B22" s="146"/>
      <c r="C22" s="146"/>
      <c r="D22" s="146"/>
      <c r="E22" s="146"/>
      <c r="F22" s="146"/>
      <c r="G22" s="146"/>
      <c r="H22" s="146"/>
      <c r="I22" s="147"/>
      <c r="J22" s="177"/>
      <c r="K22" s="177"/>
      <c r="L22" s="177"/>
      <c r="M22" s="177"/>
      <c r="N22" s="178"/>
    </row>
    <row r="23" spans="1:14" s="14" customFormat="1" ht="15.6" customHeight="1" thickBot="1" x14ac:dyDescent="0.3">
      <c r="A23" s="145"/>
      <c r="B23" s="146"/>
      <c r="C23" s="146"/>
      <c r="D23" s="146"/>
      <c r="E23" s="146"/>
      <c r="F23" s="146"/>
      <c r="G23" s="146"/>
      <c r="H23" s="146"/>
      <c r="I23" s="147"/>
      <c r="J23" s="70" t="s">
        <v>21</v>
      </c>
      <c r="K23" s="71"/>
      <c r="L23" s="72"/>
      <c r="M23" s="72"/>
      <c r="N23" s="120"/>
    </row>
    <row r="24" spans="1:14" s="14" customFormat="1" ht="15.6" customHeight="1" thickBot="1" x14ac:dyDescent="0.3">
      <c r="A24" s="145"/>
      <c r="B24" s="146"/>
      <c r="C24" s="146"/>
      <c r="D24" s="146"/>
      <c r="E24" s="146"/>
      <c r="F24" s="146"/>
      <c r="G24" s="146"/>
      <c r="H24" s="146"/>
      <c r="I24" s="147"/>
      <c r="J24" s="121" t="s">
        <v>3</v>
      </c>
      <c r="K24" s="122"/>
      <c r="L24" s="73"/>
      <c r="M24" s="73"/>
      <c r="N24" s="123"/>
    </row>
    <row r="25" spans="1:14" ht="15.6" customHeight="1" thickBot="1" x14ac:dyDescent="0.3">
      <c r="A25" s="148"/>
      <c r="B25" s="149"/>
      <c r="C25" s="149"/>
      <c r="D25" s="149"/>
      <c r="E25" s="149"/>
      <c r="F25" s="149"/>
      <c r="G25" s="149"/>
      <c r="H25" s="149"/>
      <c r="I25" s="150"/>
      <c r="J25" s="74" t="s">
        <v>4</v>
      </c>
      <c r="K25" s="75"/>
      <c r="L25" s="76"/>
      <c r="M25" s="76"/>
      <c r="N25" s="124"/>
    </row>
    <row r="26" spans="1:14" s="7" customFormat="1" ht="31.8" thickBot="1" x14ac:dyDescent="0.35">
      <c r="A26" s="23" t="s">
        <v>10</v>
      </c>
      <c r="B26" s="24" t="s">
        <v>5</v>
      </c>
      <c r="C26" s="24" t="s">
        <v>1</v>
      </c>
      <c r="D26" s="24" t="s">
        <v>8</v>
      </c>
      <c r="E26" s="25" t="s">
        <v>72</v>
      </c>
      <c r="F26" s="28" t="s">
        <v>27</v>
      </c>
      <c r="G26" s="48" t="s">
        <v>28</v>
      </c>
      <c r="H26" s="48" t="s">
        <v>51</v>
      </c>
      <c r="I26" s="130" t="s">
        <v>73</v>
      </c>
      <c r="J26" s="26" t="s">
        <v>6</v>
      </c>
      <c r="K26" s="28" t="s">
        <v>27</v>
      </c>
      <c r="L26" s="25" t="s">
        <v>5</v>
      </c>
      <c r="M26" s="27" t="s">
        <v>0</v>
      </c>
      <c r="N26" s="125" t="s">
        <v>22</v>
      </c>
    </row>
    <row r="27" spans="1:14" s="22" customFormat="1" ht="18.600000000000001" thickBot="1" x14ac:dyDescent="0.4">
      <c r="A27" s="167" t="s">
        <v>52</v>
      </c>
      <c r="B27" s="168"/>
      <c r="C27" s="168"/>
      <c r="D27" s="168"/>
      <c r="E27" s="168"/>
      <c r="F27" s="161"/>
      <c r="G27" s="168"/>
      <c r="H27" s="168"/>
      <c r="I27" s="169"/>
      <c r="J27" s="161" t="str">
        <f>A27</f>
        <v>Gas Single Stage</v>
      </c>
      <c r="K27" s="161"/>
      <c r="L27" s="161"/>
      <c r="M27" s="161"/>
      <c r="N27" s="162"/>
    </row>
    <row r="28" spans="1:14" s="7" customFormat="1" ht="15.6" x14ac:dyDescent="0.3">
      <c r="A28" s="81">
        <v>7035870</v>
      </c>
      <c r="B28" s="82">
        <v>38474</v>
      </c>
      <c r="C28" s="83" t="s">
        <v>30</v>
      </c>
      <c r="D28" s="107">
        <v>579</v>
      </c>
      <c r="E28" s="84" t="s">
        <v>29</v>
      </c>
      <c r="F28" s="66">
        <v>471.07</v>
      </c>
      <c r="G28" s="85"/>
      <c r="H28" s="85">
        <f>(D28-F28)/D28</f>
        <v>0.18640759930915374</v>
      </c>
      <c r="I28" s="131"/>
      <c r="J28" s="86">
        <f>I28</f>
        <v>0</v>
      </c>
      <c r="K28" s="87">
        <f>F28</f>
        <v>471.07</v>
      </c>
      <c r="L28" s="88">
        <f>B28</f>
        <v>38474</v>
      </c>
      <c r="M28" s="89">
        <v>1</v>
      </c>
      <c r="N28" s="90">
        <f>J28*K28</f>
        <v>0</v>
      </c>
    </row>
    <row r="29" spans="1:14" s="7" customFormat="1" ht="15.6" x14ac:dyDescent="0.3">
      <c r="A29" s="93">
        <v>7468408</v>
      </c>
      <c r="B29" s="55">
        <v>38473</v>
      </c>
      <c r="C29" s="56" t="s">
        <v>78</v>
      </c>
      <c r="D29" s="51">
        <v>609</v>
      </c>
      <c r="E29" s="52" t="s">
        <v>29</v>
      </c>
      <c r="F29" s="66">
        <v>495.48</v>
      </c>
      <c r="G29" s="53"/>
      <c r="H29" s="53">
        <f>(D29-F29)/D29</f>
        <v>0.18640394088669948</v>
      </c>
      <c r="I29" s="132"/>
      <c r="J29" s="32">
        <f>I29</f>
        <v>0</v>
      </c>
      <c r="K29" s="15">
        <f t="shared" ref="K29:K36" si="0">F29</f>
        <v>495.48</v>
      </c>
      <c r="L29" s="30">
        <f t="shared" ref="L29:L36" si="1">B29</f>
        <v>38473</v>
      </c>
      <c r="M29" s="31">
        <v>1</v>
      </c>
      <c r="N29" s="92">
        <f t="shared" ref="N29:N36" si="2">J29*K29</f>
        <v>0</v>
      </c>
    </row>
    <row r="30" spans="1:14" s="7" customFormat="1" ht="15.6" x14ac:dyDescent="0.3">
      <c r="A30" s="91">
        <v>7015175</v>
      </c>
      <c r="B30" s="78">
        <v>38475</v>
      </c>
      <c r="C30" s="79" t="s">
        <v>31</v>
      </c>
      <c r="D30" s="51">
        <v>629</v>
      </c>
      <c r="E30" s="66">
        <v>527.11</v>
      </c>
      <c r="F30" s="66">
        <v>511.75</v>
      </c>
      <c r="G30" s="53">
        <f>(E30-F30)/F30</f>
        <v>3.0014655593551567E-2</v>
      </c>
      <c r="H30" s="53">
        <f t="shared" ref="H30:H36" si="3">(D30-F30)/D30</f>
        <v>0.18640699523052465</v>
      </c>
      <c r="I30" s="132"/>
      <c r="J30" s="32">
        <f>I30</f>
        <v>0</v>
      </c>
      <c r="K30" s="15">
        <f t="shared" si="0"/>
        <v>511.75</v>
      </c>
      <c r="L30" s="30">
        <f t="shared" si="1"/>
        <v>38475</v>
      </c>
      <c r="M30" s="31">
        <v>1</v>
      </c>
      <c r="N30" s="92">
        <f t="shared" si="2"/>
        <v>0</v>
      </c>
    </row>
    <row r="31" spans="1:14" s="7" customFormat="1" ht="15.6" x14ac:dyDescent="0.3">
      <c r="A31" s="93">
        <v>7002860</v>
      </c>
      <c r="B31" s="55">
        <v>38752</v>
      </c>
      <c r="C31" s="56" t="s">
        <v>54</v>
      </c>
      <c r="D31" s="51">
        <v>729</v>
      </c>
      <c r="E31" s="52" t="s">
        <v>29</v>
      </c>
      <c r="F31" s="66">
        <v>578.46</v>
      </c>
      <c r="G31" s="53"/>
      <c r="H31" s="53">
        <f t="shared" si="3"/>
        <v>0.20650205761316867</v>
      </c>
      <c r="I31" s="132"/>
      <c r="J31" s="32">
        <f t="shared" ref="J31:J36" si="4">I31</f>
        <v>0</v>
      </c>
      <c r="K31" s="15">
        <f t="shared" si="0"/>
        <v>578.46</v>
      </c>
      <c r="L31" s="30">
        <f t="shared" si="1"/>
        <v>38752</v>
      </c>
      <c r="M31" s="31">
        <v>1</v>
      </c>
      <c r="N31" s="92">
        <f t="shared" si="2"/>
        <v>0</v>
      </c>
    </row>
    <row r="32" spans="1:14" s="7" customFormat="1" ht="15.6" x14ac:dyDescent="0.3">
      <c r="A32" s="91">
        <v>7002861</v>
      </c>
      <c r="B32" s="78">
        <v>38753</v>
      </c>
      <c r="C32" s="79" t="s">
        <v>79</v>
      </c>
      <c r="D32" s="51">
        <v>779</v>
      </c>
      <c r="E32" s="66">
        <v>649.29</v>
      </c>
      <c r="F32" s="66">
        <v>630.37</v>
      </c>
      <c r="G32" s="53">
        <f t="shared" ref="G32:G36" si="5">(E32-F32)/F32</f>
        <v>3.0014118692196581E-2</v>
      </c>
      <c r="H32" s="53">
        <f t="shared" si="3"/>
        <v>0.19079589216944801</v>
      </c>
      <c r="I32" s="132"/>
      <c r="J32" s="32">
        <f t="shared" si="4"/>
        <v>0</v>
      </c>
      <c r="K32" s="15">
        <f t="shared" si="0"/>
        <v>630.37</v>
      </c>
      <c r="L32" s="30">
        <f t="shared" si="1"/>
        <v>38753</v>
      </c>
      <c r="M32" s="31">
        <v>1</v>
      </c>
      <c r="N32" s="92">
        <f t="shared" si="2"/>
        <v>0</v>
      </c>
    </row>
    <row r="33" spans="1:20" s="7" customFormat="1" ht="15.6" x14ac:dyDescent="0.3">
      <c r="A33" s="93">
        <v>7035868</v>
      </c>
      <c r="B33" s="55">
        <v>38754</v>
      </c>
      <c r="C33" s="56" t="s">
        <v>55</v>
      </c>
      <c r="D33" s="51">
        <v>779</v>
      </c>
      <c r="E33" s="52" t="s">
        <v>29</v>
      </c>
      <c r="F33" s="66">
        <v>669.94</v>
      </c>
      <c r="G33" s="53"/>
      <c r="H33" s="53">
        <f>(D33-F33)/D33</f>
        <v>0.13999999999999993</v>
      </c>
      <c r="I33" s="132"/>
      <c r="J33" s="32">
        <f t="shared" si="4"/>
        <v>0</v>
      </c>
      <c r="K33" s="15">
        <f t="shared" si="0"/>
        <v>669.94</v>
      </c>
      <c r="L33" s="30">
        <f t="shared" si="1"/>
        <v>38754</v>
      </c>
      <c r="M33" s="31">
        <v>1</v>
      </c>
      <c r="N33" s="92">
        <f t="shared" si="2"/>
        <v>0</v>
      </c>
    </row>
    <row r="34" spans="1:20" s="7" customFormat="1" ht="15.6" x14ac:dyDescent="0.3">
      <c r="A34" s="93">
        <v>7035869</v>
      </c>
      <c r="B34" s="55">
        <v>38755</v>
      </c>
      <c r="C34" s="56" t="s">
        <v>56</v>
      </c>
      <c r="D34" s="51">
        <v>879</v>
      </c>
      <c r="E34" s="52" t="s">
        <v>29</v>
      </c>
      <c r="F34" s="66">
        <v>755.94</v>
      </c>
      <c r="G34" s="53"/>
      <c r="H34" s="53">
        <f t="shared" si="3"/>
        <v>0.13999999999999993</v>
      </c>
      <c r="I34" s="132"/>
      <c r="J34" s="32">
        <f>I34</f>
        <v>0</v>
      </c>
      <c r="K34" s="15">
        <f t="shared" si="0"/>
        <v>755.94</v>
      </c>
      <c r="L34" s="30">
        <f t="shared" si="1"/>
        <v>38755</v>
      </c>
      <c r="M34" s="31">
        <v>1</v>
      </c>
      <c r="N34" s="92">
        <f t="shared" si="2"/>
        <v>0</v>
      </c>
    </row>
    <row r="35" spans="1:20" s="7" customFormat="1" ht="15.6" x14ac:dyDescent="0.3">
      <c r="A35" s="111">
        <v>7002858</v>
      </c>
      <c r="B35" s="112">
        <v>38756</v>
      </c>
      <c r="C35" s="113" t="s">
        <v>57</v>
      </c>
      <c r="D35" s="51">
        <v>879</v>
      </c>
      <c r="E35" s="52" t="s">
        <v>29</v>
      </c>
      <c r="F35" s="66">
        <v>696.17</v>
      </c>
      <c r="G35" s="53"/>
      <c r="H35" s="53">
        <f t="shared" si="3"/>
        <v>0.20799772468714453</v>
      </c>
      <c r="I35" s="132"/>
      <c r="J35" s="32">
        <f>I35</f>
        <v>0</v>
      </c>
      <c r="K35" s="15">
        <f t="shared" si="0"/>
        <v>696.17</v>
      </c>
      <c r="L35" s="30">
        <f t="shared" si="1"/>
        <v>38756</v>
      </c>
      <c r="M35" s="31">
        <v>1</v>
      </c>
      <c r="N35" s="92">
        <f t="shared" si="2"/>
        <v>0</v>
      </c>
    </row>
    <row r="36" spans="1:20" s="7" customFormat="1" ht="15.6" x14ac:dyDescent="0.3">
      <c r="A36" s="91">
        <v>7022746</v>
      </c>
      <c r="B36" s="78">
        <v>38757</v>
      </c>
      <c r="C36" s="79" t="s">
        <v>58</v>
      </c>
      <c r="D36" s="51">
        <v>979</v>
      </c>
      <c r="E36" s="66">
        <v>830.39</v>
      </c>
      <c r="F36" s="66">
        <v>790.84</v>
      </c>
      <c r="G36" s="53">
        <f t="shared" si="5"/>
        <v>5.0010115826210046E-2</v>
      </c>
      <c r="H36" s="53">
        <f t="shared" si="3"/>
        <v>0.1921961184882533</v>
      </c>
      <c r="I36" s="132"/>
      <c r="J36" s="32">
        <f t="shared" si="4"/>
        <v>0</v>
      </c>
      <c r="K36" s="15">
        <f t="shared" si="0"/>
        <v>790.84</v>
      </c>
      <c r="L36" s="30">
        <f t="shared" si="1"/>
        <v>38757</v>
      </c>
      <c r="M36" s="31">
        <v>1</v>
      </c>
      <c r="N36" s="92">
        <f t="shared" si="2"/>
        <v>0</v>
      </c>
    </row>
    <row r="37" spans="1:20" s="16" customFormat="1" ht="18" x14ac:dyDescent="0.35">
      <c r="A37" s="140" t="s">
        <v>59</v>
      </c>
      <c r="B37" s="141"/>
      <c r="C37" s="141"/>
      <c r="D37" s="141"/>
      <c r="E37" s="141"/>
      <c r="F37" s="141"/>
      <c r="G37" s="141"/>
      <c r="H37" s="141"/>
      <c r="I37" s="155"/>
      <c r="J37" s="159" t="str">
        <f>A37</f>
        <v>Gas Compact Two Stage</v>
      </c>
      <c r="K37" s="159"/>
      <c r="L37" s="159"/>
      <c r="M37" s="159"/>
      <c r="N37" s="160"/>
      <c r="O37" s="7"/>
      <c r="P37" s="7"/>
    </row>
    <row r="38" spans="1:20" s="7" customFormat="1" ht="15.6" x14ac:dyDescent="0.3">
      <c r="A38" s="91">
        <v>7803711</v>
      </c>
      <c r="B38" s="78">
        <v>37798</v>
      </c>
      <c r="C38" s="79" t="s">
        <v>71</v>
      </c>
      <c r="D38" s="51">
        <v>1349</v>
      </c>
      <c r="E38" s="66">
        <v>1168.97</v>
      </c>
      <c r="F38" s="66">
        <v>1134.9100000000001</v>
      </c>
      <c r="G38" s="53">
        <f>SUM(E38-F38)/F38</f>
        <v>3.0011190314650452E-2</v>
      </c>
      <c r="H38" s="53">
        <f>(D38-F38)/D38</f>
        <v>0.15870274277242397</v>
      </c>
      <c r="I38" s="132"/>
      <c r="J38" s="32">
        <f>I38</f>
        <v>0</v>
      </c>
      <c r="K38" s="15">
        <f>F38</f>
        <v>1134.9100000000001</v>
      </c>
      <c r="L38" s="30">
        <f>B38</f>
        <v>37798</v>
      </c>
      <c r="M38" s="31">
        <v>1</v>
      </c>
      <c r="N38" s="92">
        <f>J38*K38</f>
        <v>0</v>
      </c>
    </row>
    <row r="39" spans="1:20" s="7" customFormat="1" ht="15.6" x14ac:dyDescent="0.3">
      <c r="A39" s="93">
        <v>7468424</v>
      </c>
      <c r="B39" s="55">
        <v>37799</v>
      </c>
      <c r="C39" s="56" t="s">
        <v>39</v>
      </c>
      <c r="D39" s="51">
        <v>1449</v>
      </c>
      <c r="E39" s="52"/>
      <c r="F39" s="66">
        <v>1246.1400000000001</v>
      </c>
      <c r="G39" s="53"/>
      <c r="H39" s="53">
        <f t="shared" ref="H39" si="6">(D39-F39)/D39</f>
        <v>0.13999999999999993</v>
      </c>
      <c r="I39" s="132"/>
      <c r="J39" s="32">
        <f t="shared" ref="J39:J40" si="7">I39</f>
        <v>0</v>
      </c>
      <c r="K39" s="15">
        <f>F39</f>
        <v>1246.1400000000001</v>
      </c>
      <c r="L39" s="30">
        <f>B39</f>
        <v>37799</v>
      </c>
      <c r="M39" s="31">
        <v>1</v>
      </c>
      <c r="N39" s="92">
        <f t="shared" ref="N39" si="8">J39*K39</f>
        <v>0</v>
      </c>
    </row>
    <row r="40" spans="1:20" s="7" customFormat="1" ht="15.6" x14ac:dyDescent="0.3">
      <c r="A40" s="91">
        <v>7010701</v>
      </c>
      <c r="B40" s="78">
        <v>37805</v>
      </c>
      <c r="C40" s="79" t="s">
        <v>40</v>
      </c>
      <c r="D40" s="51">
        <v>1549</v>
      </c>
      <c r="E40" s="66">
        <v>1298.95</v>
      </c>
      <c r="F40" s="66">
        <v>1303.18</v>
      </c>
      <c r="G40" s="53"/>
      <c r="H40" s="53">
        <f>(D40-F40)/D40</f>
        <v>0.15869593285990957</v>
      </c>
      <c r="I40" s="132"/>
      <c r="J40" s="32">
        <f t="shared" si="7"/>
        <v>0</v>
      </c>
      <c r="K40" s="15">
        <f>F40</f>
        <v>1303.18</v>
      </c>
      <c r="L40" s="30">
        <f>B40</f>
        <v>37805</v>
      </c>
      <c r="M40" s="31">
        <v>1</v>
      </c>
      <c r="N40" s="92">
        <f>J40*K40</f>
        <v>0</v>
      </c>
    </row>
    <row r="41" spans="1:20" ht="18" x14ac:dyDescent="0.35">
      <c r="A41" s="140" t="s">
        <v>60</v>
      </c>
      <c r="B41" s="141"/>
      <c r="C41" s="141"/>
      <c r="D41" s="141"/>
      <c r="E41" s="141"/>
      <c r="F41" s="141"/>
      <c r="G41" s="141"/>
      <c r="H41" s="141"/>
      <c r="I41" s="155"/>
      <c r="J41" s="151" t="str">
        <f>A41</f>
        <v>Gas Snow Master</v>
      </c>
      <c r="K41" s="151"/>
      <c r="L41" s="151"/>
      <c r="M41" s="151"/>
      <c r="N41" s="152"/>
      <c r="O41" s="7"/>
      <c r="P41" s="7"/>
    </row>
    <row r="42" spans="1:20" s="57" customFormat="1" ht="15.6" x14ac:dyDescent="0.3">
      <c r="A42" s="91">
        <v>7468457</v>
      </c>
      <c r="B42" s="78">
        <v>36002</v>
      </c>
      <c r="C42" s="79" t="s">
        <v>41</v>
      </c>
      <c r="D42" s="51">
        <v>1149</v>
      </c>
      <c r="E42" s="66">
        <v>970.34</v>
      </c>
      <c r="F42" s="66">
        <v>942.07</v>
      </c>
      <c r="G42" s="53">
        <f>SUM(E42-F42)/F42</f>
        <v>3.0008385788741793E-2</v>
      </c>
      <c r="H42" s="53">
        <f>(D42-F42)/D42</f>
        <v>0.18009573542210613</v>
      </c>
      <c r="I42" s="64"/>
      <c r="J42" s="58">
        <f>I42</f>
        <v>0</v>
      </c>
      <c r="K42" s="15">
        <f>F42</f>
        <v>942.07</v>
      </c>
      <c r="L42" s="30">
        <f>B42</f>
        <v>36002</v>
      </c>
      <c r="M42" s="59">
        <v>1</v>
      </c>
      <c r="N42" s="92">
        <f t="shared" ref="N42:N43" si="9">J42*K42</f>
        <v>0</v>
      </c>
      <c r="O42" s="7"/>
    </row>
    <row r="43" spans="1:20" s="57" customFormat="1" ht="15.6" x14ac:dyDescent="0.3">
      <c r="A43" s="93">
        <v>7027600</v>
      </c>
      <c r="B43" s="55">
        <v>36003</v>
      </c>
      <c r="C43" s="56" t="s">
        <v>42</v>
      </c>
      <c r="D43" s="51">
        <v>1199</v>
      </c>
      <c r="E43" s="52" t="s">
        <v>29</v>
      </c>
      <c r="F43" s="66">
        <v>1031.1400000000001</v>
      </c>
      <c r="G43" s="53"/>
      <c r="H43" s="53">
        <f>(D43-F43)/D43</f>
        <v>0.13999999999999993</v>
      </c>
      <c r="I43" s="65"/>
      <c r="J43" s="34">
        <f>I43</f>
        <v>0</v>
      </c>
      <c r="K43" s="15">
        <f>F43</f>
        <v>1031.1400000000001</v>
      </c>
      <c r="L43" s="10">
        <f>B43</f>
        <v>36003</v>
      </c>
      <c r="M43" s="13">
        <v>1</v>
      </c>
      <c r="N43" s="94">
        <f t="shared" si="9"/>
        <v>0</v>
      </c>
      <c r="O43" s="7"/>
    </row>
    <row r="44" spans="1:20" s="8" customFormat="1" ht="18" x14ac:dyDescent="0.35">
      <c r="A44" s="156" t="s">
        <v>53</v>
      </c>
      <c r="B44" s="157"/>
      <c r="C44" s="157"/>
      <c r="D44" s="157"/>
      <c r="E44" s="157"/>
      <c r="F44" s="157"/>
      <c r="G44" s="157"/>
      <c r="H44" s="157"/>
      <c r="I44" s="158"/>
      <c r="J44" s="153" t="str">
        <f>A44</f>
        <v>Gas Two Stage</v>
      </c>
      <c r="K44" s="153"/>
      <c r="L44" s="153"/>
      <c r="M44" s="153"/>
      <c r="N44" s="154"/>
      <c r="O44" s="7"/>
      <c r="P44" s="7"/>
    </row>
    <row r="45" spans="1:20" s="6" customFormat="1" ht="15.6" x14ac:dyDescent="0.3">
      <c r="A45" s="93">
        <v>7027593</v>
      </c>
      <c r="B45" s="55">
        <v>38890</v>
      </c>
      <c r="C45" s="56" t="s">
        <v>32</v>
      </c>
      <c r="D45" s="51">
        <v>3549</v>
      </c>
      <c r="E45" s="52" t="s">
        <v>29</v>
      </c>
      <c r="F45" s="66">
        <v>3052.14</v>
      </c>
      <c r="G45" s="53"/>
      <c r="H45" s="53">
        <f>(D45-F45)/D45</f>
        <v>0.14000000000000004</v>
      </c>
      <c r="I45" s="133"/>
      <c r="J45" s="33">
        <f t="shared" ref="J45:J54" si="10">I45</f>
        <v>0</v>
      </c>
      <c r="K45" s="15">
        <f t="shared" ref="K45:K54" si="11">F45</f>
        <v>3052.14</v>
      </c>
      <c r="L45" s="30">
        <f>B45</f>
        <v>38890</v>
      </c>
      <c r="M45" s="31">
        <v>1</v>
      </c>
      <c r="N45" s="92">
        <f t="shared" ref="N45:N54" si="12">J45*K45</f>
        <v>0</v>
      </c>
      <c r="O45" s="7"/>
      <c r="P45" s="7"/>
    </row>
    <row r="46" spans="1:20" s="6" customFormat="1" ht="15.6" x14ac:dyDescent="0.3">
      <c r="A46" s="93">
        <v>7027594</v>
      </c>
      <c r="B46" s="55">
        <v>38891</v>
      </c>
      <c r="C46" s="56" t="s">
        <v>33</v>
      </c>
      <c r="D46" s="51">
        <v>3849</v>
      </c>
      <c r="E46" s="52" t="s">
        <v>29</v>
      </c>
      <c r="F46" s="66">
        <v>3310.14</v>
      </c>
      <c r="G46" s="53"/>
      <c r="H46" s="53">
        <f t="shared" ref="H46:H54" si="13">(D46-F46)/D46</f>
        <v>0.14000000000000004</v>
      </c>
      <c r="I46" s="133"/>
      <c r="J46" s="33">
        <f t="shared" si="10"/>
        <v>0</v>
      </c>
      <c r="K46" s="15">
        <f t="shared" si="11"/>
        <v>3310.14</v>
      </c>
      <c r="L46" s="30">
        <f>B46</f>
        <v>38891</v>
      </c>
      <c r="M46" s="31">
        <v>1</v>
      </c>
      <c r="N46" s="92">
        <f t="shared" si="12"/>
        <v>0</v>
      </c>
      <c r="O46" s="7"/>
      <c r="P46" s="7"/>
    </row>
    <row r="47" spans="1:20" s="6" customFormat="1" ht="15.6" x14ac:dyDescent="0.3">
      <c r="A47" s="93">
        <v>7027595</v>
      </c>
      <c r="B47" s="55">
        <v>38842</v>
      </c>
      <c r="C47" s="56" t="s">
        <v>34</v>
      </c>
      <c r="D47" s="51">
        <v>2549</v>
      </c>
      <c r="E47" s="52" t="s">
        <v>29</v>
      </c>
      <c r="F47" s="66">
        <v>2192.14</v>
      </c>
      <c r="G47" s="53"/>
      <c r="H47" s="53">
        <f t="shared" si="13"/>
        <v>0.14000000000000004</v>
      </c>
      <c r="I47" s="133"/>
      <c r="J47" s="33">
        <f t="shared" si="10"/>
        <v>0</v>
      </c>
      <c r="K47" s="15">
        <f t="shared" si="11"/>
        <v>2192.14</v>
      </c>
      <c r="L47" s="30">
        <v>39925</v>
      </c>
      <c r="M47" s="31">
        <v>1</v>
      </c>
      <c r="N47" s="92">
        <f t="shared" si="12"/>
        <v>0</v>
      </c>
      <c r="O47" s="7"/>
      <c r="P47" s="7"/>
    </row>
    <row r="48" spans="1:20" s="6" customFormat="1" ht="15.6" x14ac:dyDescent="0.3">
      <c r="A48" s="93">
        <v>7027596</v>
      </c>
      <c r="B48" s="55">
        <v>38843</v>
      </c>
      <c r="C48" s="56" t="s">
        <v>35</v>
      </c>
      <c r="D48" s="51">
        <v>2949</v>
      </c>
      <c r="E48" s="52" t="s">
        <v>29</v>
      </c>
      <c r="F48" s="66">
        <v>2536.14</v>
      </c>
      <c r="G48" s="53"/>
      <c r="H48" s="53">
        <f t="shared" si="13"/>
        <v>0.14000000000000004</v>
      </c>
      <c r="I48" s="133"/>
      <c r="J48" s="33">
        <f t="shared" si="10"/>
        <v>0</v>
      </c>
      <c r="K48" s="15">
        <f t="shared" si="11"/>
        <v>2536.14</v>
      </c>
      <c r="L48" s="30">
        <f t="shared" ref="L48:L54" si="14">B48</f>
        <v>38843</v>
      </c>
      <c r="M48" s="31">
        <v>1</v>
      </c>
      <c r="N48" s="92">
        <f t="shared" si="12"/>
        <v>0</v>
      </c>
      <c r="O48" s="7"/>
      <c r="P48" s="7"/>
      <c r="S48" s="63"/>
      <c r="T48" s="63"/>
    </row>
    <row r="49" spans="1:20" s="6" customFormat="1" ht="15.6" x14ac:dyDescent="0.3">
      <c r="A49" s="93">
        <v>7027597</v>
      </c>
      <c r="B49" s="55">
        <v>38844</v>
      </c>
      <c r="C49" s="56" t="s">
        <v>36</v>
      </c>
      <c r="D49" s="51">
        <v>3249</v>
      </c>
      <c r="E49" s="52" t="s">
        <v>29</v>
      </c>
      <c r="F49" s="66">
        <v>2794.14</v>
      </c>
      <c r="G49" s="53"/>
      <c r="H49" s="53">
        <f t="shared" si="13"/>
        <v>0.14000000000000004</v>
      </c>
      <c r="I49" s="133"/>
      <c r="J49" s="33">
        <f t="shared" si="10"/>
        <v>0</v>
      </c>
      <c r="K49" s="15">
        <f t="shared" si="11"/>
        <v>2794.14</v>
      </c>
      <c r="L49" s="30">
        <f t="shared" si="14"/>
        <v>38844</v>
      </c>
      <c r="M49" s="31">
        <v>1</v>
      </c>
      <c r="N49" s="92">
        <f t="shared" si="12"/>
        <v>0</v>
      </c>
      <c r="O49" s="7"/>
      <c r="P49" s="7"/>
      <c r="S49" s="63"/>
      <c r="T49" s="63"/>
    </row>
    <row r="50" spans="1:20" s="6" customFormat="1" ht="15.6" x14ac:dyDescent="0.3">
      <c r="A50" s="93">
        <v>7027598</v>
      </c>
      <c r="B50" s="55">
        <v>38838</v>
      </c>
      <c r="C50" s="56" t="s">
        <v>37</v>
      </c>
      <c r="D50" s="51">
        <v>1599</v>
      </c>
      <c r="E50" s="52" t="s">
        <v>29</v>
      </c>
      <c r="F50" s="66">
        <v>1471.44</v>
      </c>
      <c r="G50" s="53"/>
      <c r="H50" s="53">
        <f t="shared" si="13"/>
        <v>7.977485928705437E-2</v>
      </c>
      <c r="I50" s="133"/>
      <c r="J50" s="33">
        <f t="shared" si="10"/>
        <v>0</v>
      </c>
      <c r="K50" s="15">
        <f t="shared" si="11"/>
        <v>1471.44</v>
      </c>
      <c r="L50" s="30">
        <f t="shared" si="14"/>
        <v>38838</v>
      </c>
      <c r="M50" s="31">
        <v>1</v>
      </c>
      <c r="N50" s="92">
        <f t="shared" si="12"/>
        <v>0</v>
      </c>
      <c r="O50" s="7"/>
      <c r="P50" s="7"/>
      <c r="S50" s="63"/>
      <c r="T50" s="63"/>
    </row>
    <row r="51" spans="1:20" s="6" customFormat="1" ht="15.6" x14ac:dyDescent="0.3">
      <c r="A51" s="93">
        <v>7027599</v>
      </c>
      <c r="B51" s="55">
        <v>38830</v>
      </c>
      <c r="C51" s="56" t="s">
        <v>38</v>
      </c>
      <c r="D51" s="51">
        <v>2149</v>
      </c>
      <c r="E51" s="52" t="s">
        <v>29</v>
      </c>
      <c r="F51" s="66">
        <v>1758.31</v>
      </c>
      <c r="G51" s="53"/>
      <c r="H51" s="53">
        <f t="shared" si="13"/>
        <v>0.18180083759888321</v>
      </c>
      <c r="I51" s="133"/>
      <c r="J51" s="33">
        <f t="shared" si="10"/>
        <v>0</v>
      </c>
      <c r="K51" s="15">
        <f t="shared" si="11"/>
        <v>1758.31</v>
      </c>
      <c r="L51" s="30">
        <f t="shared" si="14"/>
        <v>38830</v>
      </c>
      <c r="M51" s="31">
        <v>1</v>
      </c>
      <c r="N51" s="92">
        <f t="shared" si="12"/>
        <v>0</v>
      </c>
      <c r="O51" s="7"/>
      <c r="P51" s="7"/>
    </row>
    <row r="52" spans="1:20" s="6" customFormat="1" ht="15.6" x14ac:dyDescent="0.3">
      <c r="A52" s="91">
        <v>7062779</v>
      </c>
      <c r="B52" s="78">
        <v>39960</v>
      </c>
      <c r="C52" s="79" t="s">
        <v>74</v>
      </c>
      <c r="D52" s="108">
        <v>1599</v>
      </c>
      <c r="E52" s="66">
        <v>1334.06</v>
      </c>
      <c r="F52" s="66">
        <v>1295.19</v>
      </c>
      <c r="G52" s="53">
        <f>SUM(E52-F52)/F52</f>
        <v>3.0011040851149168E-2</v>
      </c>
      <c r="H52" s="77">
        <f t="shared" si="13"/>
        <v>0.18999999999999997</v>
      </c>
      <c r="I52" s="133"/>
      <c r="J52" s="33">
        <f t="shared" si="10"/>
        <v>0</v>
      </c>
      <c r="K52" s="15">
        <f t="shared" si="11"/>
        <v>1295.19</v>
      </c>
      <c r="L52" s="54">
        <f t="shared" si="14"/>
        <v>39960</v>
      </c>
      <c r="M52" s="31">
        <v>1</v>
      </c>
      <c r="N52" s="92">
        <f t="shared" si="12"/>
        <v>0</v>
      </c>
      <c r="O52" s="7"/>
      <c r="P52" s="7"/>
    </row>
    <row r="53" spans="1:20" s="6" customFormat="1" ht="15.6" x14ac:dyDescent="0.3">
      <c r="A53" s="91">
        <v>7062780</v>
      </c>
      <c r="B53" s="78">
        <v>39961</v>
      </c>
      <c r="C53" s="79" t="s">
        <v>75</v>
      </c>
      <c r="D53" s="108">
        <v>1749</v>
      </c>
      <c r="E53" s="66">
        <v>1459.2</v>
      </c>
      <c r="F53" s="66">
        <v>1416.69</v>
      </c>
      <c r="G53" s="53">
        <f t="shared" ref="G53:G73" si="15">SUM(E53-F53)/F53</f>
        <v>3.000656459775956E-2</v>
      </c>
      <c r="H53" s="77">
        <f t="shared" si="13"/>
        <v>0.18999999999999997</v>
      </c>
      <c r="I53" s="133"/>
      <c r="J53" s="33">
        <f t="shared" si="10"/>
        <v>0</v>
      </c>
      <c r="K53" s="15">
        <f t="shared" si="11"/>
        <v>1416.69</v>
      </c>
      <c r="L53" s="54">
        <f t="shared" si="14"/>
        <v>39961</v>
      </c>
      <c r="M53" s="31">
        <v>1</v>
      </c>
      <c r="N53" s="92">
        <f t="shared" si="12"/>
        <v>0</v>
      </c>
      <c r="O53" s="7"/>
      <c r="P53" s="7"/>
    </row>
    <row r="54" spans="1:20" s="6" customFormat="1" ht="15.6" x14ac:dyDescent="0.3">
      <c r="A54" s="91">
        <v>7062781</v>
      </c>
      <c r="B54" s="78">
        <v>39962</v>
      </c>
      <c r="C54" s="79" t="s">
        <v>76</v>
      </c>
      <c r="D54" s="108">
        <v>2149</v>
      </c>
      <c r="E54" s="66">
        <v>1792.92</v>
      </c>
      <c r="F54" s="66">
        <v>1740.69</v>
      </c>
      <c r="G54" s="53">
        <f t="shared" si="15"/>
        <v>3.000534270892578E-2</v>
      </c>
      <c r="H54" s="77">
        <f t="shared" si="13"/>
        <v>0.18999999999999997</v>
      </c>
      <c r="I54" s="133"/>
      <c r="J54" s="33">
        <f t="shared" si="10"/>
        <v>0</v>
      </c>
      <c r="K54" s="15">
        <f t="shared" si="11"/>
        <v>1740.69</v>
      </c>
      <c r="L54" s="54">
        <f t="shared" si="14"/>
        <v>39962</v>
      </c>
      <c r="M54" s="31">
        <v>1</v>
      </c>
      <c r="N54" s="92">
        <f t="shared" si="12"/>
        <v>0</v>
      </c>
      <c r="O54" s="7"/>
      <c r="P54" s="7"/>
    </row>
    <row r="55" spans="1:20" ht="18" x14ac:dyDescent="0.35">
      <c r="A55" s="140" t="s">
        <v>43</v>
      </c>
      <c r="B55" s="141"/>
      <c r="C55" s="141"/>
      <c r="D55" s="141"/>
      <c r="E55" s="141"/>
      <c r="F55" s="141"/>
      <c r="G55" s="141"/>
      <c r="H55" s="141"/>
      <c r="I55" s="155"/>
      <c r="J55" s="151" t="str">
        <f>A55</f>
        <v>60V Single Stage</v>
      </c>
      <c r="K55" s="151"/>
      <c r="L55" s="151"/>
      <c r="M55" s="151"/>
      <c r="N55" s="152"/>
      <c r="O55" s="7"/>
    </row>
    <row r="56" spans="1:20" s="60" customFormat="1" ht="31.2" x14ac:dyDescent="0.3">
      <c r="A56" s="91">
        <v>7009697</v>
      </c>
      <c r="B56" s="78">
        <v>39909</v>
      </c>
      <c r="C56" s="137" t="s">
        <v>62</v>
      </c>
      <c r="D56" s="51">
        <v>299</v>
      </c>
      <c r="E56" s="66">
        <v>259.55</v>
      </c>
      <c r="F56" s="66">
        <v>247.18</v>
      </c>
      <c r="G56" s="53">
        <f t="shared" si="15"/>
        <v>5.0044501982361052E-2</v>
      </c>
      <c r="H56" s="53">
        <f>(D56-F56)/D56</f>
        <v>0.17331103678929763</v>
      </c>
      <c r="I56" s="65"/>
      <c r="J56" s="35">
        <f>I56</f>
        <v>0</v>
      </c>
      <c r="K56" s="15">
        <f>F56</f>
        <v>247.18</v>
      </c>
      <c r="L56" s="10">
        <f>B56</f>
        <v>39909</v>
      </c>
      <c r="M56" s="13">
        <v>1</v>
      </c>
      <c r="N56" s="94">
        <f>J56*K56</f>
        <v>0</v>
      </c>
      <c r="O56" s="6"/>
    </row>
    <row r="57" spans="1:20" s="60" customFormat="1" ht="15.6" x14ac:dyDescent="0.3">
      <c r="A57" s="93">
        <v>7009123</v>
      </c>
      <c r="B57" s="61" t="s">
        <v>11</v>
      </c>
      <c r="C57" s="56" t="s">
        <v>46</v>
      </c>
      <c r="D57" s="51">
        <v>239</v>
      </c>
      <c r="E57" s="52" t="s">
        <v>29</v>
      </c>
      <c r="F57" s="66">
        <v>197.58</v>
      </c>
      <c r="G57" s="53"/>
      <c r="H57" s="53">
        <f>(D57-F57)/D57</f>
        <v>0.17330543933054388</v>
      </c>
      <c r="I57" s="65"/>
      <c r="J57" s="35">
        <f>I57</f>
        <v>0</v>
      </c>
      <c r="K57" s="15">
        <f>F57</f>
        <v>197.58</v>
      </c>
      <c r="L57" s="10" t="str">
        <f>B57</f>
        <v>39909T</v>
      </c>
      <c r="M57" s="13">
        <v>1</v>
      </c>
      <c r="N57" s="94">
        <f>J57*K57</f>
        <v>0</v>
      </c>
      <c r="O57" s="6"/>
    </row>
    <row r="58" spans="1:20" s="60" customFormat="1" ht="15.6" x14ac:dyDescent="0.3">
      <c r="A58" s="91">
        <v>7006663</v>
      </c>
      <c r="B58" s="78">
        <v>39901</v>
      </c>
      <c r="C58" s="79" t="s">
        <v>63</v>
      </c>
      <c r="D58" s="51">
        <v>729</v>
      </c>
      <c r="E58" s="66">
        <v>632.79999999999995</v>
      </c>
      <c r="F58" s="66">
        <v>602.66</v>
      </c>
      <c r="G58" s="53">
        <f t="shared" si="15"/>
        <v>5.001161517273419E-2</v>
      </c>
      <c r="H58" s="53">
        <f>(D58-F58)/D58</f>
        <v>0.17330589849108372</v>
      </c>
      <c r="I58" s="64"/>
      <c r="J58" s="58">
        <f>I58</f>
        <v>0</v>
      </c>
      <c r="K58" s="15">
        <f t="shared" ref="K58:K62" si="16">F58</f>
        <v>602.66</v>
      </c>
      <c r="L58" s="30">
        <f t="shared" ref="L58:L62" si="17">B58</f>
        <v>39901</v>
      </c>
      <c r="M58" s="59">
        <v>1</v>
      </c>
      <c r="N58" s="92">
        <f t="shared" ref="N58:N62" si="18">J58*K58</f>
        <v>0</v>
      </c>
      <c r="O58" s="6"/>
    </row>
    <row r="59" spans="1:20" s="60" customFormat="1" ht="15.6" x14ac:dyDescent="0.3">
      <c r="A59" s="93">
        <v>7008783</v>
      </c>
      <c r="B59" s="61" t="s">
        <v>12</v>
      </c>
      <c r="C59" s="56" t="s">
        <v>44</v>
      </c>
      <c r="D59" s="51">
        <v>579</v>
      </c>
      <c r="E59" s="52" t="s">
        <v>29</v>
      </c>
      <c r="F59" s="66">
        <v>522.25</v>
      </c>
      <c r="G59" s="53"/>
      <c r="H59" s="53">
        <f>(D59-F59)/D59</f>
        <v>9.8013816925734021E-2</v>
      </c>
      <c r="I59" s="65"/>
      <c r="J59" s="35">
        <f>I59</f>
        <v>0</v>
      </c>
      <c r="K59" s="15">
        <f>F59</f>
        <v>522.25</v>
      </c>
      <c r="L59" s="10" t="str">
        <f>B59</f>
        <v>39901T</v>
      </c>
      <c r="M59" s="13">
        <v>1</v>
      </c>
      <c r="N59" s="94">
        <f>J59*K59</f>
        <v>0</v>
      </c>
      <c r="O59" s="6"/>
    </row>
    <row r="60" spans="1:20" s="60" customFormat="1" ht="15.6" x14ac:dyDescent="0.3">
      <c r="A60" s="93">
        <v>7007984</v>
      </c>
      <c r="B60" s="55">
        <v>39902</v>
      </c>
      <c r="C60" s="56" t="s">
        <v>61</v>
      </c>
      <c r="D60" s="51">
        <v>929</v>
      </c>
      <c r="E60" s="52" t="s">
        <v>29</v>
      </c>
      <c r="F60" s="66">
        <v>810.72</v>
      </c>
      <c r="G60" s="53"/>
      <c r="H60" s="53">
        <f t="shared" ref="H60:H62" si="19">(D60-F60)/D60</f>
        <v>0.12731969860064582</v>
      </c>
      <c r="I60" s="65"/>
      <c r="J60" s="35">
        <f t="shared" ref="J60:J62" si="20">I60</f>
        <v>0</v>
      </c>
      <c r="K60" s="15">
        <f t="shared" si="16"/>
        <v>810.72</v>
      </c>
      <c r="L60" s="10">
        <f t="shared" si="17"/>
        <v>39902</v>
      </c>
      <c r="M60" s="13">
        <v>1</v>
      </c>
      <c r="N60" s="94">
        <f t="shared" si="18"/>
        <v>0</v>
      </c>
      <c r="O60" s="6"/>
    </row>
    <row r="61" spans="1:20" s="60" customFormat="1" ht="15.6" x14ac:dyDescent="0.3">
      <c r="A61" s="91">
        <v>7016950</v>
      </c>
      <c r="B61" s="78">
        <v>39921</v>
      </c>
      <c r="C61" s="79" t="s">
        <v>64</v>
      </c>
      <c r="D61" s="51">
        <v>1179</v>
      </c>
      <c r="E61" s="66">
        <v>1027.51</v>
      </c>
      <c r="F61" s="66">
        <v>978.57</v>
      </c>
      <c r="G61" s="53">
        <f t="shared" si="15"/>
        <v>5.0011751841973429E-2</v>
      </c>
      <c r="H61" s="53">
        <f>(D61-F61)/D61</f>
        <v>0.16999999999999996</v>
      </c>
      <c r="I61" s="65"/>
      <c r="J61" s="35">
        <f t="shared" si="20"/>
        <v>0</v>
      </c>
      <c r="K61" s="15">
        <f t="shared" si="16"/>
        <v>978.57</v>
      </c>
      <c r="L61" s="10">
        <f t="shared" si="17"/>
        <v>39921</v>
      </c>
      <c r="M61" s="13">
        <v>1</v>
      </c>
      <c r="N61" s="94">
        <f t="shared" si="18"/>
        <v>0</v>
      </c>
      <c r="O61" s="6"/>
    </row>
    <row r="62" spans="1:20" s="60" customFormat="1" ht="15.6" x14ac:dyDescent="0.3">
      <c r="A62" s="93">
        <v>7021960</v>
      </c>
      <c r="B62" s="61" t="s">
        <v>25</v>
      </c>
      <c r="C62" s="56" t="s">
        <v>45</v>
      </c>
      <c r="D62" s="51">
        <v>929</v>
      </c>
      <c r="E62" s="52" t="s">
        <v>29</v>
      </c>
      <c r="F62" s="66">
        <v>771.07</v>
      </c>
      <c r="G62" s="53"/>
      <c r="H62" s="53">
        <f t="shared" si="19"/>
        <v>0.16999999999999996</v>
      </c>
      <c r="I62" s="65"/>
      <c r="J62" s="35">
        <f t="shared" si="20"/>
        <v>0</v>
      </c>
      <c r="K62" s="15">
        <f t="shared" si="16"/>
        <v>771.07</v>
      </c>
      <c r="L62" s="10" t="str">
        <f t="shared" si="17"/>
        <v>39921T</v>
      </c>
      <c r="M62" s="13">
        <v>1</v>
      </c>
      <c r="N62" s="94">
        <f t="shared" si="18"/>
        <v>0</v>
      </c>
      <c r="O62" s="6"/>
    </row>
    <row r="63" spans="1:20" ht="18" x14ac:dyDescent="0.35">
      <c r="A63" s="140" t="s">
        <v>86</v>
      </c>
      <c r="B63" s="141"/>
      <c r="C63" s="141"/>
      <c r="D63" s="141"/>
      <c r="E63" s="141"/>
      <c r="F63" s="141"/>
      <c r="G63" s="141"/>
      <c r="H63" s="141"/>
      <c r="I63" s="155"/>
      <c r="J63" s="153" t="str">
        <f>A63</f>
        <v>60V Snowmaster</v>
      </c>
      <c r="K63" s="153"/>
      <c r="L63" s="153"/>
      <c r="M63" s="153"/>
      <c r="N63" s="154"/>
      <c r="O63" s="7"/>
      <c r="P63" s="14"/>
      <c r="R63" s="14"/>
    </row>
    <row r="64" spans="1:20" s="60" customFormat="1" ht="15.6" x14ac:dyDescent="0.3">
      <c r="A64" s="91">
        <v>7030446</v>
      </c>
      <c r="B64" s="78">
        <v>39914</v>
      </c>
      <c r="C64" s="79" t="s">
        <v>65</v>
      </c>
      <c r="D64" s="51">
        <v>1399</v>
      </c>
      <c r="E64" s="66">
        <v>1219.24</v>
      </c>
      <c r="F64" s="66">
        <v>1161.17</v>
      </c>
      <c r="G64" s="53">
        <f t="shared" si="15"/>
        <v>5.0009903803921847E-2</v>
      </c>
      <c r="H64" s="62">
        <f>(D64-F64)/D64</f>
        <v>0.16999999999999996</v>
      </c>
      <c r="I64" s="65"/>
      <c r="J64" s="34">
        <f>I64</f>
        <v>0</v>
      </c>
      <c r="K64" s="15">
        <f>F64</f>
        <v>1161.17</v>
      </c>
      <c r="L64" s="10">
        <f>B64</f>
        <v>39914</v>
      </c>
      <c r="M64" s="13">
        <v>1</v>
      </c>
      <c r="N64" s="94">
        <f>J64*K64</f>
        <v>0</v>
      </c>
      <c r="O64" s="6"/>
    </row>
    <row r="65" spans="1:18" s="60" customFormat="1" ht="15.6" x14ac:dyDescent="0.3">
      <c r="A65" s="93">
        <v>7035867</v>
      </c>
      <c r="B65" s="55">
        <v>39915</v>
      </c>
      <c r="C65" s="56" t="s">
        <v>67</v>
      </c>
      <c r="D65" s="51">
        <v>1599</v>
      </c>
      <c r="E65" s="52" t="s">
        <v>29</v>
      </c>
      <c r="F65" s="66">
        <v>1327.17</v>
      </c>
      <c r="G65" s="53"/>
      <c r="H65" s="62">
        <f t="shared" ref="H65" si="21">(D65-F65)/D65</f>
        <v>0.16999999999999996</v>
      </c>
      <c r="I65" s="65"/>
      <c r="J65" s="34">
        <f>I65</f>
        <v>0</v>
      </c>
      <c r="K65" s="15">
        <f>F65</f>
        <v>1327.17</v>
      </c>
      <c r="L65" s="10">
        <f>B65</f>
        <v>39915</v>
      </c>
      <c r="M65" s="13">
        <v>1</v>
      </c>
      <c r="N65" s="94">
        <f>J65*K65</f>
        <v>0</v>
      </c>
      <c r="O65" s="6"/>
    </row>
    <row r="66" spans="1:18" s="60" customFormat="1" ht="15.6" x14ac:dyDescent="0.3">
      <c r="A66" s="93">
        <v>7035871</v>
      </c>
      <c r="B66" s="61" t="s">
        <v>26</v>
      </c>
      <c r="C66" s="56" t="s">
        <v>49</v>
      </c>
      <c r="D66" s="51">
        <v>1199</v>
      </c>
      <c r="E66" s="52" t="s">
        <v>29</v>
      </c>
      <c r="F66" s="66">
        <v>995.17</v>
      </c>
      <c r="G66" s="53"/>
      <c r="H66" s="62">
        <f>(D66-F66)/D66</f>
        <v>0.17000000000000004</v>
      </c>
      <c r="I66" s="65"/>
      <c r="J66" s="34">
        <f t="shared" ref="J66" si="22">I66</f>
        <v>0</v>
      </c>
      <c r="K66" s="15">
        <f>F66</f>
        <v>995.17</v>
      </c>
      <c r="L66" s="10" t="str">
        <f>B66</f>
        <v>39915T</v>
      </c>
      <c r="M66" s="13">
        <v>1</v>
      </c>
      <c r="N66" s="94">
        <f>J66*K66</f>
        <v>0</v>
      </c>
      <c r="O66" s="6"/>
    </row>
    <row r="67" spans="1:18" ht="18" x14ac:dyDescent="0.35">
      <c r="A67" s="140" t="s">
        <v>47</v>
      </c>
      <c r="B67" s="141"/>
      <c r="C67" s="141"/>
      <c r="D67" s="141"/>
      <c r="E67" s="141"/>
      <c r="F67" s="141"/>
      <c r="G67" s="141"/>
      <c r="H67" s="141"/>
      <c r="I67" s="155"/>
      <c r="J67" s="153" t="str">
        <f>A67</f>
        <v>60V Two Stage</v>
      </c>
      <c r="K67" s="153"/>
      <c r="L67" s="153"/>
      <c r="M67" s="153"/>
      <c r="N67" s="154"/>
      <c r="O67" s="7"/>
      <c r="P67" s="14"/>
      <c r="R67" s="14"/>
    </row>
    <row r="68" spans="1:18" s="60" customFormat="1" ht="15.6" x14ac:dyDescent="0.3">
      <c r="A68" s="91">
        <v>7030456</v>
      </c>
      <c r="B68" s="78">
        <v>39925</v>
      </c>
      <c r="C68" s="79" t="s">
        <v>68</v>
      </c>
      <c r="D68" s="51">
        <v>1549</v>
      </c>
      <c r="E68" s="66">
        <v>1368.66</v>
      </c>
      <c r="F68" s="66">
        <v>1303.48</v>
      </c>
      <c r="G68" s="53">
        <f t="shared" si="15"/>
        <v>5.0004603062571013E-2</v>
      </c>
      <c r="H68" s="53">
        <f>(D68-F68)/F68</f>
        <v>0.18835732040384201</v>
      </c>
      <c r="I68" s="65"/>
      <c r="J68" s="35">
        <f t="shared" ref="J68:J70" si="23">I68</f>
        <v>0</v>
      </c>
      <c r="K68" s="15">
        <f>F68</f>
        <v>1303.48</v>
      </c>
      <c r="L68" s="10">
        <f>B68</f>
        <v>39925</v>
      </c>
      <c r="M68" s="13">
        <v>1</v>
      </c>
      <c r="N68" s="94">
        <f t="shared" ref="N68:N73" si="24">J68*K68</f>
        <v>0</v>
      </c>
      <c r="O68" s="6"/>
    </row>
    <row r="69" spans="1:18" s="60" customFormat="1" ht="15.6" x14ac:dyDescent="0.3">
      <c r="A69" s="91">
        <v>7025798</v>
      </c>
      <c r="B69" s="78">
        <v>39926</v>
      </c>
      <c r="C69" s="79" t="s">
        <v>66</v>
      </c>
      <c r="D69" s="51">
        <v>1849</v>
      </c>
      <c r="E69" s="66">
        <v>1633.74</v>
      </c>
      <c r="F69" s="66">
        <v>1555.93</v>
      </c>
      <c r="G69" s="53">
        <f t="shared" si="15"/>
        <v>5.0008676482875158E-2</v>
      </c>
      <c r="H69" s="53">
        <f>(D69-F69)/D69</f>
        <v>0.1585018929150892</v>
      </c>
      <c r="I69" s="65"/>
      <c r="J69" s="58">
        <f t="shared" si="23"/>
        <v>0</v>
      </c>
      <c r="K69" s="15">
        <f>F69</f>
        <v>1555.93</v>
      </c>
      <c r="L69" s="54">
        <f>B69</f>
        <v>39926</v>
      </c>
      <c r="M69" s="13">
        <v>1</v>
      </c>
      <c r="N69" s="94">
        <f t="shared" si="24"/>
        <v>0</v>
      </c>
      <c r="O69" s="6"/>
    </row>
    <row r="70" spans="1:18" s="60" customFormat="1" ht="15.6" x14ac:dyDescent="0.3">
      <c r="A70" s="93">
        <v>7025846</v>
      </c>
      <c r="B70" s="61" t="s">
        <v>13</v>
      </c>
      <c r="C70" s="56" t="s">
        <v>48</v>
      </c>
      <c r="D70" s="51">
        <v>1399</v>
      </c>
      <c r="E70" s="52" t="s">
        <v>29</v>
      </c>
      <c r="F70" s="66">
        <v>1177.26</v>
      </c>
      <c r="G70" s="53"/>
      <c r="H70" s="53">
        <f>(D70-F70)/D70</f>
        <v>0.15849892780557542</v>
      </c>
      <c r="I70" s="65"/>
      <c r="J70" s="35">
        <f t="shared" si="23"/>
        <v>0</v>
      </c>
      <c r="K70" s="15">
        <f>F70</f>
        <v>1177.26</v>
      </c>
      <c r="L70" s="10" t="str">
        <f>B70</f>
        <v>39926T</v>
      </c>
      <c r="M70" s="13">
        <v>1</v>
      </c>
      <c r="N70" s="94">
        <f t="shared" si="24"/>
        <v>0</v>
      </c>
      <c r="O70" s="6"/>
    </row>
    <row r="71" spans="1:18" ht="18" x14ac:dyDescent="0.35">
      <c r="A71" s="140" t="s">
        <v>50</v>
      </c>
      <c r="B71" s="141"/>
      <c r="C71" s="141"/>
      <c r="D71" s="141"/>
      <c r="E71" s="141"/>
      <c r="F71" s="141"/>
      <c r="G71" s="141"/>
      <c r="H71" s="141"/>
      <c r="I71" s="134"/>
      <c r="J71" s="153" t="str">
        <f>A71</f>
        <v>Electric Snow (Corded)</v>
      </c>
      <c r="K71" s="153"/>
      <c r="L71" s="153"/>
      <c r="M71" s="153"/>
      <c r="N71" s="154"/>
      <c r="O71" s="7"/>
      <c r="P71" s="14"/>
      <c r="R71" s="14"/>
    </row>
    <row r="72" spans="1:18" s="60" customFormat="1" ht="15.6" x14ac:dyDescent="0.3">
      <c r="A72" s="91">
        <v>75310</v>
      </c>
      <c r="B72" s="78">
        <v>38361</v>
      </c>
      <c r="C72" s="79" t="s">
        <v>70</v>
      </c>
      <c r="D72" s="109">
        <v>150</v>
      </c>
      <c r="E72" s="66">
        <v>130.21</v>
      </c>
      <c r="F72" s="66">
        <v>124</v>
      </c>
      <c r="G72" s="53">
        <f t="shared" si="15"/>
        <v>5.0080645161290384E-2</v>
      </c>
      <c r="H72" s="62">
        <f>(D72-F72)/D72</f>
        <v>0.17333333333333334</v>
      </c>
      <c r="I72" s="65"/>
      <c r="J72" s="34">
        <f>I72</f>
        <v>0</v>
      </c>
      <c r="K72" s="15">
        <f>F72</f>
        <v>124</v>
      </c>
      <c r="L72" s="10">
        <f>B72</f>
        <v>38361</v>
      </c>
      <c r="M72" s="13">
        <v>1</v>
      </c>
      <c r="N72" s="94">
        <f>J72*K72</f>
        <v>0</v>
      </c>
      <c r="O72" s="6"/>
    </row>
    <row r="73" spans="1:18" s="60" customFormat="1" ht="16.2" thickBot="1" x14ac:dyDescent="0.35">
      <c r="A73" s="95">
        <v>7231806</v>
      </c>
      <c r="B73" s="96">
        <v>38381</v>
      </c>
      <c r="C73" s="97" t="s">
        <v>69</v>
      </c>
      <c r="D73" s="110">
        <v>249</v>
      </c>
      <c r="E73" s="98">
        <v>200.1</v>
      </c>
      <c r="F73" s="98">
        <v>190.56</v>
      </c>
      <c r="G73" s="99">
        <f t="shared" si="15"/>
        <v>5.0062972292191393E-2</v>
      </c>
      <c r="H73" s="100">
        <f>(D73-F73)/D73</f>
        <v>0.23469879518072287</v>
      </c>
      <c r="I73" s="101"/>
      <c r="J73" s="102">
        <f>I73</f>
        <v>0</v>
      </c>
      <c r="K73" s="103">
        <f>F73</f>
        <v>190.56</v>
      </c>
      <c r="L73" s="104">
        <f>B73</f>
        <v>38381</v>
      </c>
      <c r="M73" s="105">
        <v>1</v>
      </c>
      <c r="N73" s="106">
        <f t="shared" si="24"/>
        <v>0</v>
      </c>
      <c r="O73" s="6"/>
    </row>
    <row r="74" spans="1:18" ht="15.6" x14ac:dyDescent="0.3">
      <c r="A74" s="38"/>
      <c r="B74" s="39"/>
      <c r="C74" s="40"/>
      <c r="D74" s="41"/>
      <c r="E74" s="42"/>
      <c r="F74" s="42"/>
      <c r="G74" s="49"/>
      <c r="H74" s="49"/>
      <c r="I74" s="135"/>
      <c r="J74" s="43"/>
      <c r="K74" s="43"/>
      <c r="L74" s="139" t="s">
        <v>84</v>
      </c>
      <c r="M74" s="139"/>
      <c r="N74" s="138">
        <f>SUM(N28:N36,N38:N40,N42:N43,N45:N54,N56:N62,N64:N66,N68:N70,N72:N73)</f>
        <v>0</v>
      </c>
    </row>
  </sheetData>
  <sortState xmlns:xlrd2="http://schemas.microsoft.com/office/spreadsheetml/2017/richdata2" ref="A45:N51">
    <sortCondition descending="1" ref="D45:D51"/>
  </sortState>
  <mergeCells count="47">
    <mergeCell ref="C3:I3"/>
    <mergeCell ref="A4:B4"/>
    <mergeCell ref="L4:N4"/>
    <mergeCell ref="A1:I1"/>
    <mergeCell ref="A3:B3"/>
    <mergeCell ref="A2:I2"/>
    <mergeCell ref="J4:K4"/>
    <mergeCell ref="D4:F7"/>
    <mergeCell ref="A5:B5"/>
    <mergeCell ref="L5:N5"/>
    <mergeCell ref="L6:N6"/>
    <mergeCell ref="J5:K5"/>
    <mergeCell ref="J7:K7"/>
    <mergeCell ref="J1:N1"/>
    <mergeCell ref="J2:N2"/>
    <mergeCell ref="J27:N27"/>
    <mergeCell ref="A6:B6"/>
    <mergeCell ref="A7:B7"/>
    <mergeCell ref="A27:I27"/>
    <mergeCell ref="J14:K14"/>
    <mergeCell ref="L14:N14"/>
    <mergeCell ref="J15:N22"/>
    <mergeCell ref="A13:B13"/>
    <mergeCell ref="L7:N7"/>
    <mergeCell ref="J8:N13"/>
    <mergeCell ref="J6:K6"/>
    <mergeCell ref="A12:B12"/>
    <mergeCell ref="A11:B11"/>
    <mergeCell ref="A8:B8"/>
    <mergeCell ref="A9:B9"/>
    <mergeCell ref="A10:B10"/>
    <mergeCell ref="L74:M74"/>
    <mergeCell ref="A71:H71"/>
    <mergeCell ref="A15:I25"/>
    <mergeCell ref="J55:N55"/>
    <mergeCell ref="J67:N67"/>
    <mergeCell ref="J63:N63"/>
    <mergeCell ref="J44:N44"/>
    <mergeCell ref="J41:N41"/>
    <mergeCell ref="A37:I37"/>
    <mergeCell ref="J71:N71"/>
    <mergeCell ref="A41:I41"/>
    <mergeCell ref="A44:I44"/>
    <mergeCell ref="A55:I55"/>
    <mergeCell ref="A63:I63"/>
    <mergeCell ref="A67:I67"/>
    <mergeCell ref="J37:N37"/>
  </mergeCells>
  <phoneticPr fontId="4" type="noConversion"/>
  <printOptions horizontalCentered="1"/>
  <pageMargins left="0.2" right="0.2" top="0.5" bottom="0.25" header="0.3" footer="0.3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S2025</vt:lpstr>
      <vt:lpstr>'S2025'!Print_Area</vt:lpstr>
      <vt:lpstr>'S2025'!Print_Titles</vt:lpstr>
    </vt:vector>
  </TitlesOfParts>
  <Company>GROUP 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Bruno</dc:creator>
  <cp:lastModifiedBy>Todd McDermid</cp:lastModifiedBy>
  <cp:lastPrinted>2026-03-23T15:47:45Z</cp:lastPrinted>
  <dcterms:created xsi:type="dcterms:W3CDTF">2009-06-15T17:20:15Z</dcterms:created>
  <dcterms:modified xsi:type="dcterms:W3CDTF">2026-03-23T16:20:21Z</dcterms:modified>
</cp:coreProperties>
</file>